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3.人口消長與婚姻(3)" sheetId="1" r:id="rId1"/>
  </sheets>
  <externalReferences>
    <externalReference r:id="rId2"/>
  </externalReferences>
  <definedNames>
    <definedName name="_xlnm._FilterDatabase" localSheetId="0" hidden="1">'03.人口消長與婚姻(3)'!$A$5:$M$19</definedName>
    <definedName name="database_1">#REF!</definedName>
    <definedName name="database_10">#REF!</definedName>
    <definedName name="database_11">#REF!</definedName>
    <definedName name="database_21">#REF!</definedName>
    <definedName name="database_22">#REF!</definedName>
    <definedName name="database_3">'03.人口消長與婚姻(3)'!$A$5:$M$19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'03.人口消長與婚姻(3)'!$A$1:$L$45</definedName>
  </definedNames>
  <calcPr calcId="125725"/>
</workbook>
</file>

<file path=xl/calcChain.xml><?xml version="1.0" encoding="utf-8"?>
<calcChain xmlns="http://schemas.openxmlformats.org/spreadsheetml/2006/main">
  <c r="Q25" i="1"/>
  <c r="Q26" s="1"/>
  <c r="P25"/>
  <c r="O25" s="1"/>
  <c r="R25" s="1"/>
  <c r="V24"/>
  <c r="U24"/>
  <c r="T24"/>
  <c r="S24"/>
  <c r="P24"/>
  <c r="O24"/>
  <c r="R24" s="1"/>
  <c r="L18"/>
  <c r="K18"/>
  <c r="J18"/>
  <c r="I18"/>
  <c r="H18"/>
  <c r="G18"/>
  <c r="F18"/>
  <c r="E18"/>
  <c r="D18"/>
  <c r="C18"/>
  <c r="L16"/>
  <c r="K16"/>
  <c r="J16"/>
  <c r="I16"/>
  <c r="H16"/>
  <c r="G16"/>
  <c r="F16"/>
  <c r="E16"/>
  <c r="D16"/>
  <c r="C16"/>
  <c r="Q27" l="1"/>
  <c r="U26"/>
  <c r="S26"/>
  <c r="P27"/>
  <c r="V26"/>
  <c r="T26"/>
  <c r="T25"/>
  <c r="V25"/>
  <c r="P26"/>
  <c r="O26" s="1"/>
  <c r="R26" s="1"/>
  <c r="S25"/>
  <c r="U25"/>
  <c r="Q28" l="1"/>
  <c r="U27"/>
  <c r="S27"/>
  <c r="P28"/>
  <c r="V27"/>
  <c r="T27"/>
  <c r="O27"/>
  <c r="R27" s="1"/>
  <c r="U28" l="1"/>
  <c r="S28"/>
  <c r="V28"/>
  <c r="T28"/>
  <c r="O28"/>
  <c r="R28" s="1"/>
</calcChain>
</file>

<file path=xl/sharedStrings.xml><?xml version="1.0" encoding="utf-8"?>
<sst xmlns="http://schemas.openxmlformats.org/spreadsheetml/2006/main" count="40" uniqueCount="34">
  <si>
    <t>三、人口消長與婚姻</t>
    <phoneticPr fontId="3" type="noConversion"/>
  </si>
  <si>
    <t>單位：人</t>
    <phoneticPr fontId="3" type="noConversion"/>
  </si>
  <si>
    <t>年(季)別</t>
  </si>
  <si>
    <t>人　口
增減數</t>
    <phoneticPr fontId="3" type="noConversion"/>
  </si>
  <si>
    <t>自  然  增  加</t>
    <phoneticPr fontId="3" type="noConversion"/>
  </si>
  <si>
    <t>社  會  增  加</t>
    <phoneticPr fontId="3" type="noConversion"/>
  </si>
  <si>
    <t>結婚對數</t>
    <phoneticPr fontId="3" type="noConversion"/>
  </si>
  <si>
    <t>離婚對數</t>
    <phoneticPr fontId="3" type="noConversion"/>
  </si>
  <si>
    <t>粗離婚</t>
    <phoneticPr fontId="3" type="noConversion"/>
  </si>
  <si>
    <t>出生</t>
    <phoneticPr fontId="3" type="noConversion"/>
  </si>
  <si>
    <t>死亡</t>
    <phoneticPr fontId="3" type="noConversion"/>
  </si>
  <si>
    <t>遷入</t>
    <phoneticPr fontId="3" type="noConversion"/>
  </si>
  <si>
    <t>遷出</t>
    <phoneticPr fontId="3" type="noConversion"/>
  </si>
  <si>
    <r>
      <t>(</t>
    </r>
    <r>
      <rPr>
        <sz val="10"/>
        <rFont val="標楷體"/>
        <family val="4"/>
        <charset val="136"/>
      </rPr>
      <t>對</t>
    </r>
    <r>
      <rPr>
        <sz val="10"/>
        <rFont val="Times New Roman"/>
        <family val="1"/>
      </rPr>
      <t>)</t>
    </r>
    <phoneticPr fontId="3" type="noConversion"/>
  </si>
  <si>
    <r>
      <t>率</t>
    </r>
    <r>
      <rPr>
        <sz val="10"/>
        <rFont val="Times New Roman"/>
        <family val="1"/>
      </rPr>
      <t xml:space="preserve">  (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>)</t>
    </r>
    <phoneticPr fontId="3" type="noConversion"/>
  </si>
  <si>
    <t>101年</t>
    <phoneticPr fontId="3" type="noConversion"/>
  </si>
  <si>
    <t>102年</t>
    <phoneticPr fontId="3" type="noConversion"/>
  </si>
  <si>
    <t>第二季</t>
    <phoneticPr fontId="3" type="noConversion"/>
  </si>
  <si>
    <t>第三季</t>
    <phoneticPr fontId="3" type="noConversion"/>
  </si>
  <si>
    <t>第四季</t>
    <phoneticPr fontId="3" type="noConversion"/>
  </si>
  <si>
    <t>103年</t>
    <phoneticPr fontId="3" type="noConversion"/>
  </si>
  <si>
    <t>第一季</t>
    <phoneticPr fontId="3" type="noConversion"/>
  </si>
  <si>
    <t>當季較上</t>
  </si>
  <si>
    <t>人數</t>
    <phoneticPr fontId="3" type="noConversion"/>
  </si>
  <si>
    <t>千分點</t>
    <phoneticPr fontId="3" type="noConversion"/>
  </si>
  <si>
    <t>季增減％</t>
  </si>
  <si>
    <t>當季較上年</t>
  </si>
  <si>
    <t>同季增減％</t>
  </si>
  <si>
    <t>資料來源：澎湖縣政府民政處之公務統計報表</t>
    <phoneticPr fontId="3" type="noConversion"/>
  </si>
  <si>
    <t>欄號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</si>
  <si>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</si>
  <si>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3" type="noConversion"/>
  </si>
  <si>
    <t>自然增加</t>
  </si>
  <si>
    <t>社會增加</t>
  </si>
</sst>
</file>

<file path=xl/styles.xml><?xml version="1.0" encoding="utf-8"?>
<styleSheet xmlns="http://schemas.openxmlformats.org/spreadsheetml/2006/main">
  <numFmts count="3">
    <numFmt numFmtId="176" formatCode="#\ ##0"/>
    <numFmt numFmtId="177" formatCode="#,##0;\-#,##0;&quot;－&quot;;@"/>
    <numFmt numFmtId="178" formatCode="#,##0.00;\-#,##0.00;&quot;－&quot;;@"/>
  </numFmts>
  <fonts count="19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0"/>
      <color indexed="9"/>
      <name val="Arial Narrow"/>
      <family val="2"/>
    </font>
    <font>
      <sz val="12"/>
      <color indexed="9"/>
      <name val="標楷體"/>
      <family val="4"/>
      <charset val="136"/>
    </font>
    <font>
      <sz val="12"/>
      <name val="Arial Narrow"/>
      <family val="2"/>
    </font>
    <font>
      <sz val="10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Continuous"/>
    </xf>
    <xf numFmtId="0" fontId="4" fillId="0" borderId="0" xfId="0" applyFont="1"/>
    <xf numFmtId="0" fontId="5" fillId="0" borderId="0" xfId="0" applyFont="1" applyBorder="1"/>
    <xf numFmtId="176" fontId="5" fillId="0" borderId="0" xfId="0" applyNumberFormat="1" applyFont="1" applyBorder="1"/>
    <xf numFmtId="176" fontId="5" fillId="0" borderId="0" xfId="0" applyNumberFormat="1" applyFont="1"/>
    <xf numFmtId="176" fontId="5" fillId="0" borderId="0" xfId="0" applyNumberFormat="1" applyFont="1" applyAlignment="1"/>
    <xf numFmtId="176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vertical="center"/>
    </xf>
    <xf numFmtId="176" fontId="5" fillId="0" borderId="2" xfId="0" applyNumberFormat="1" applyFont="1" applyBorder="1" applyAlignment="1">
      <alignment horizontal="distributed" wrapText="1"/>
    </xf>
    <xf numFmtId="176" fontId="5" fillId="0" borderId="3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distributed" vertical="center" justifyLastLine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top"/>
    </xf>
    <xf numFmtId="176" fontId="5" fillId="0" borderId="7" xfId="0" applyNumberFormat="1" applyFont="1" applyBorder="1" applyAlignment="1">
      <alignment horizontal="distributed" wrapText="1"/>
    </xf>
    <xf numFmtId="176" fontId="5" fillId="0" borderId="8" xfId="0" applyNumberFormat="1" applyFont="1" applyBorder="1" applyAlignment="1">
      <alignment horizontal="distributed" vertical="center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6" fillId="0" borderId="8" xfId="0" applyNumberFormat="1" applyFont="1" applyBorder="1" applyAlignment="1">
      <alignment horizontal="distributed" vertical="center" justifyLastLine="1"/>
    </xf>
    <xf numFmtId="2" fontId="5" fillId="0" borderId="1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left" vertical="top"/>
    </xf>
    <xf numFmtId="177" fontId="8" fillId="0" borderId="11" xfId="0" applyNumberFormat="1" applyFont="1" applyBorder="1" applyAlignment="1">
      <alignment horizontal="right" vertical="top"/>
    </xf>
    <xf numFmtId="177" fontId="8" fillId="0" borderId="0" xfId="0" applyNumberFormat="1" applyFont="1" applyAlignment="1">
      <alignment horizontal="right" vertical="top"/>
    </xf>
    <xf numFmtId="177" fontId="8" fillId="0" borderId="0" xfId="0" applyNumberFormat="1" applyFont="1" applyBorder="1" applyAlignment="1">
      <alignment horizontal="right" vertical="top"/>
    </xf>
    <xf numFmtId="177" fontId="8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/>
    </xf>
    <xf numFmtId="0" fontId="9" fillId="0" borderId="0" xfId="0" applyFont="1"/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right"/>
    </xf>
    <xf numFmtId="177" fontId="10" fillId="0" borderId="12" xfId="0" applyNumberFormat="1" applyFont="1" applyFill="1" applyBorder="1" applyAlignment="1">
      <alignment horizontal="right" shrinkToFit="1"/>
    </xf>
    <xf numFmtId="178" fontId="10" fillId="0" borderId="12" xfId="0" applyNumberFormat="1" applyFont="1" applyFill="1" applyBorder="1" applyAlignment="1">
      <alignment horizontal="right" shrinkToFit="1"/>
    </xf>
    <xf numFmtId="0" fontId="4" fillId="0" borderId="0" xfId="0" applyFont="1" applyAlignment="1">
      <alignment vertical="top"/>
    </xf>
    <xf numFmtId="0" fontId="5" fillId="0" borderId="13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horizontal="right" shrinkToFit="1"/>
    </xf>
    <xf numFmtId="178" fontId="10" fillId="2" borderId="0" xfId="0" applyNumberFormat="1" applyFont="1" applyFill="1" applyBorder="1" applyAlignment="1">
      <alignment horizontal="right" shrinkToFit="1"/>
    </xf>
    <xf numFmtId="2" fontId="5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 shrinkToFit="1"/>
    </xf>
    <xf numFmtId="178" fontId="10" fillId="0" borderId="0" xfId="0" applyNumberFormat="1" applyFont="1" applyFill="1" applyBorder="1" applyAlignment="1">
      <alignment horizontal="right" shrinkToFit="1"/>
    </xf>
    <xf numFmtId="2" fontId="5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2" borderId="0" xfId="0" applyFont="1" applyFill="1" applyAlignment="1">
      <alignment vertical="top"/>
    </xf>
    <xf numFmtId="0" fontId="5" fillId="0" borderId="6" xfId="0" applyFont="1" applyBorder="1" applyAlignment="1">
      <alignment horizontal="right"/>
    </xf>
    <xf numFmtId="177" fontId="11" fillId="0" borderId="15" xfId="0" applyNumberFormat="1" applyFont="1" applyBorder="1" applyAlignment="1">
      <alignment horizontal="right" shrinkToFit="1"/>
    </xf>
    <xf numFmtId="177" fontId="11" fillId="0" borderId="6" xfId="0" applyNumberFormat="1" applyFont="1" applyBorder="1" applyAlignment="1">
      <alignment horizontal="right" shrinkToFit="1"/>
    </xf>
    <xf numFmtId="178" fontId="11" fillId="0" borderId="6" xfId="0" applyNumberFormat="1" applyFont="1" applyBorder="1" applyAlignment="1">
      <alignment horizontal="right" shrinkToFit="1"/>
    </xf>
    <xf numFmtId="0" fontId="5" fillId="0" borderId="0" xfId="0" applyFont="1" applyBorder="1" applyAlignment="1">
      <alignment horizontal="center"/>
    </xf>
    <xf numFmtId="0" fontId="5" fillId="0" borderId="16" xfId="0" applyFont="1" applyBorder="1" applyAlignment="1">
      <alignment horizontal="fill"/>
    </xf>
    <xf numFmtId="2" fontId="5" fillId="0" borderId="0" xfId="0" applyNumberFormat="1" applyFont="1" applyBorder="1" applyAlignment="1">
      <alignment horizontal="right" vertical="center" shrinkToFit="1"/>
    </xf>
    <xf numFmtId="176" fontId="10" fillId="0" borderId="0" xfId="0" applyNumberFormat="1" applyFont="1" applyBorder="1" applyAlignment="1">
      <alignment horizontal="right" shrinkToFit="1"/>
    </xf>
    <xf numFmtId="0" fontId="4" fillId="0" borderId="0" xfId="0" applyFont="1" applyBorder="1" applyAlignment="1">
      <alignment vertical="center"/>
    </xf>
    <xf numFmtId="2" fontId="5" fillId="0" borderId="17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fill" wrapText="1"/>
    </xf>
    <xf numFmtId="177" fontId="10" fillId="0" borderId="17" xfId="0" applyNumberFormat="1" applyFont="1" applyBorder="1" applyAlignment="1">
      <alignment horizontal="right" vertical="center" shrinkToFit="1"/>
    </xf>
    <xf numFmtId="178" fontId="11" fillId="0" borderId="17" xfId="0" applyNumberFormat="1" applyFont="1" applyBorder="1" applyAlignment="1">
      <alignment horizontal="right" shrinkToFit="1"/>
    </xf>
    <xf numFmtId="178" fontId="10" fillId="0" borderId="17" xfId="0" applyNumberFormat="1" applyFont="1" applyBorder="1" applyAlignment="1">
      <alignment horizontal="right" shrinkToFit="1"/>
    </xf>
    <xf numFmtId="178" fontId="10" fillId="0" borderId="17" xfId="0" applyNumberFormat="1" applyFont="1" applyBorder="1" applyAlignment="1">
      <alignment horizontal="right" vertical="center" shrinkToFit="1"/>
    </xf>
    <xf numFmtId="2" fontId="5" fillId="0" borderId="0" xfId="0" applyNumberFormat="1" applyFont="1" applyBorder="1" applyAlignment="1"/>
    <xf numFmtId="2" fontId="4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fill" wrapText="1"/>
    </xf>
    <xf numFmtId="176" fontId="11" fillId="0" borderId="0" xfId="0" applyNumberFormat="1" applyFont="1" applyBorder="1" applyAlignment="1">
      <alignment horizontal="right" shrinkToFit="1"/>
    </xf>
    <xf numFmtId="2" fontId="5" fillId="0" borderId="0" xfId="0" applyNumberFormat="1" applyFont="1" applyAlignment="1">
      <alignment horizontal="right" vertical="center" shrinkToFit="1"/>
    </xf>
    <xf numFmtId="2" fontId="5" fillId="0" borderId="6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fill" wrapText="1"/>
    </xf>
    <xf numFmtId="177" fontId="10" fillId="0" borderId="6" xfId="0" applyNumberFormat="1" applyFont="1" applyBorder="1" applyAlignment="1">
      <alignment horizontal="right" vertical="center" shrinkToFit="1"/>
    </xf>
    <xf numFmtId="178" fontId="10" fillId="0" borderId="6" xfId="0" applyNumberFormat="1" applyFont="1" applyBorder="1" applyAlignment="1">
      <alignment horizontal="right" shrinkToFit="1"/>
    </xf>
    <xf numFmtId="178" fontId="10" fillId="0" borderId="6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176" fontId="5" fillId="0" borderId="0" xfId="0" applyNumberFormat="1" applyFont="1" applyBorder="1" applyAlignment="1"/>
    <xf numFmtId="2" fontId="5" fillId="0" borderId="0" xfId="0" applyNumberFormat="1" applyFont="1" applyAlignment="1"/>
    <xf numFmtId="176" fontId="4" fillId="0" borderId="0" xfId="0" applyNumberFormat="1" applyFont="1" applyBorder="1" applyAlignment="1"/>
    <xf numFmtId="176" fontId="4" fillId="0" borderId="0" xfId="0" applyNumberFormat="1" applyFont="1" applyAlignment="1"/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0" fontId="4" fillId="0" borderId="0" xfId="0" applyFont="1" applyBorder="1"/>
    <xf numFmtId="176" fontId="4" fillId="0" borderId="0" xfId="0" applyNumberFormat="1" applyFont="1" applyBorder="1"/>
    <xf numFmtId="176" fontId="4" fillId="0" borderId="0" xfId="0" applyNumberFormat="1" applyFont="1"/>
    <xf numFmtId="2" fontId="4" fillId="0" borderId="0" xfId="0" applyNumberFormat="1" applyFont="1"/>
    <xf numFmtId="2" fontId="4" fillId="0" borderId="0" xfId="0" applyNumberFormat="1" applyFont="1" applyBorder="1"/>
    <xf numFmtId="0" fontId="4" fillId="3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right" vertical="top"/>
    </xf>
    <xf numFmtId="0" fontId="12" fillId="0" borderId="20" xfId="0" applyFont="1" applyFill="1" applyBorder="1" applyAlignment="1">
      <alignment horizontal="right" vertical="top"/>
    </xf>
    <xf numFmtId="0" fontId="12" fillId="5" borderId="20" xfId="0" applyFont="1" applyFill="1" applyBorder="1" applyAlignment="1">
      <alignment horizontal="right" vertical="top"/>
    </xf>
    <xf numFmtId="4" fontId="4" fillId="0" borderId="0" xfId="0" applyNumberFormat="1" applyFont="1"/>
    <xf numFmtId="0" fontId="4" fillId="0" borderId="20" xfId="0" applyFont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6" borderId="20" xfId="0" applyFont="1" applyFill="1" applyBorder="1" applyAlignment="1">
      <alignment horizontal="right" vertical="top"/>
    </xf>
    <xf numFmtId="177" fontId="4" fillId="2" borderId="20" xfId="0" applyNumberFormat="1" applyFont="1" applyFill="1" applyBorder="1" applyAlignment="1">
      <alignment horizontal="right" vertical="top"/>
    </xf>
    <xf numFmtId="0" fontId="4" fillId="0" borderId="20" xfId="0" applyFont="1" applyBorder="1" applyAlignment="1">
      <alignment horizontal="right"/>
    </xf>
    <xf numFmtId="0" fontId="4" fillId="0" borderId="21" xfId="0" applyFont="1" applyBorder="1"/>
    <xf numFmtId="176" fontId="4" fillId="0" borderId="21" xfId="0" applyNumberFormat="1" applyFont="1" applyBorder="1"/>
    <xf numFmtId="2" fontId="4" fillId="0" borderId="21" xfId="0" applyNumberFormat="1" applyFont="1" applyBorder="1"/>
    <xf numFmtId="0" fontId="14" fillId="0" borderId="0" xfId="0" applyFont="1" applyFill="1" applyBorder="1"/>
    <xf numFmtId="0" fontId="4" fillId="0" borderId="0" xfId="0" applyFont="1" applyFill="1" applyBorder="1"/>
    <xf numFmtId="0" fontId="15" fillId="0" borderId="0" xfId="0" applyFont="1" applyBorder="1"/>
    <xf numFmtId="0" fontId="16" fillId="0" borderId="0" xfId="0" applyFont="1" applyBorder="1"/>
    <xf numFmtId="176" fontId="16" fillId="0" borderId="0" xfId="0" applyNumberFormat="1" applyFont="1" applyBorder="1"/>
    <xf numFmtId="2" fontId="16" fillId="0" borderId="0" xfId="0" applyNumberFormat="1" applyFont="1" applyBorder="1"/>
    <xf numFmtId="0" fontId="5" fillId="0" borderId="0" xfId="0" applyFont="1" applyFill="1" applyBorder="1"/>
    <xf numFmtId="0" fontId="17" fillId="0" borderId="0" xfId="0" applyFont="1" applyFill="1" applyBorder="1"/>
    <xf numFmtId="0" fontId="16" fillId="0" borderId="0" xfId="0" applyFont="1" applyBorder="1" applyAlignment="1">
      <alignment horizontal="distributed"/>
    </xf>
    <xf numFmtId="0" fontId="12" fillId="0" borderId="0" xfId="0" applyFont="1" applyFill="1" applyBorder="1"/>
    <xf numFmtId="0" fontId="16" fillId="0" borderId="0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8.5561646267905855E-2"/>
          <c:y val="0.1052633269674635"/>
          <c:w val="0.90017982011025954"/>
          <c:h val="0.76644859948184285"/>
        </c:manualLayout>
      </c:layout>
      <c:lineChart>
        <c:grouping val="standard"/>
        <c:ser>
          <c:idx val="2"/>
          <c:order val="1"/>
          <c:tx>
            <c:strRef>
              <c:f>'03.人口消長與婚姻(3)'!$T$23</c:f>
              <c:strCache>
                <c:ptCount val="1"/>
                <c:pt idx="0">
                  <c:v>社會增加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'03.人口消長與婚姻(3)'!$R$24:$R$28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'03.人口消長與婚姻(3)'!$T$24:$T$28</c:f>
              <c:numCache>
                <c:formatCode>#,##0;\-#,##0;"－";@</c:formatCode>
                <c:ptCount val="5"/>
                <c:pt idx="0">
                  <c:v>203</c:v>
                </c:pt>
                <c:pt idx="1">
                  <c:v>248</c:v>
                </c:pt>
                <c:pt idx="2">
                  <c:v>839</c:v>
                </c:pt>
                <c:pt idx="3">
                  <c:v>431</c:v>
                </c:pt>
                <c:pt idx="4">
                  <c:v>299</c:v>
                </c:pt>
              </c:numCache>
            </c:numRef>
          </c:val>
        </c:ser>
        <c:ser>
          <c:idx val="0"/>
          <c:order val="2"/>
          <c:tx>
            <c:strRef>
              <c:f>'03.人口消長與婚姻(3)'!$U$23</c:f>
              <c:strCache>
                <c:ptCount val="1"/>
                <c:pt idx="0">
                  <c:v>結婚對數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99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'03.人口消長與婚姻(3)'!$R$24:$R$28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'03.人口消長與婚姻(3)'!$U$24:$U$28</c:f>
              <c:numCache>
                <c:formatCode>#,##0;\-#,##0;"－";@</c:formatCode>
                <c:ptCount val="5"/>
                <c:pt idx="0">
                  <c:v>93</c:v>
                </c:pt>
                <c:pt idx="1">
                  <c:v>82</c:v>
                </c:pt>
                <c:pt idx="2">
                  <c:v>160</c:v>
                </c:pt>
                <c:pt idx="3">
                  <c:v>136</c:v>
                </c:pt>
                <c:pt idx="4">
                  <c:v>149</c:v>
                </c:pt>
              </c:numCache>
            </c:numRef>
          </c:val>
        </c:ser>
        <c:ser>
          <c:idx val="3"/>
          <c:order val="3"/>
          <c:tx>
            <c:strRef>
              <c:f>'03.人口消長與婚姻(3)'!$V$23</c:f>
              <c:strCache>
                <c:ptCount val="1"/>
                <c:pt idx="0">
                  <c:v>離婚對數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99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'03.人口消長與婚姻(3)'!$R$24:$R$28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'03.人口消長與婚姻(3)'!$V$24:$V$28</c:f>
              <c:numCache>
                <c:formatCode>#,##0;\-#,##0;"－";@</c:formatCode>
                <c:ptCount val="5"/>
                <c:pt idx="0">
                  <c:v>51</c:v>
                </c:pt>
                <c:pt idx="1">
                  <c:v>40</c:v>
                </c:pt>
                <c:pt idx="2">
                  <c:v>65</c:v>
                </c:pt>
                <c:pt idx="3">
                  <c:v>47</c:v>
                </c:pt>
                <c:pt idx="4">
                  <c:v>45</c:v>
                </c:pt>
              </c:numCache>
            </c:numRef>
          </c:val>
        </c:ser>
        <c:marker val="1"/>
        <c:axId val="109776256"/>
        <c:axId val="110028288"/>
      </c:lineChart>
      <c:lineChart>
        <c:grouping val="standard"/>
        <c:ser>
          <c:idx val="1"/>
          <c:order val="0"/>
          <c:tx>
            <c:strRef>
              <c:f>'03.人口消長與婚姻(3)'!$S$23</c:f>
              <c:strCache>
                <c:ptCount val="1"/>
                <c:pt idx="0">
                  <c:v>自然增加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'03.人口消長與婚姻(3)'!$R$24:$R$28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'03.人口消長與婚姻(3)'!$S$24:$S$28</c:f>
              <c:numCache>
                <c:formatCode>#,##0;\-#,##0;"－";@</c:formatCode>
                <c:ptCount val="5"/>
                <c:pt idx="0">
                  <c:v>41</c:v>
                </c:pt>
                <c:pt idx="1">
                  <c:v>-8</c:v>
                </c:pt>
                <c:pt idx="2">
                  <c:v>45</c:v>
                </c:pt>
                <c:pt idx="3">
                  <c:v>-19</c:v>
                </c:pt>
                <c:pt idx="4">
                  <c:v>1</c:v>
                </c:pt>
              </c:numCache>
            </c:numRef>
          </c:val>
        </c:ser>
        <c:marker val="1"/>
        <c:axId val="110029824"/>
        <c:axId val="143340288"/>
      </c:lineChart>
      <c:catAx>
        <c:axId val="109776256"/>
        <c:scaling>
          <c:orientation val="minMax"/>
        </c:scaling>
        <c:axPos val="b"/>
        <c:numFmt formatCode="General" sourceLinked="1"/>
        <c:maj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10028288"/>
        <c:crosses val="autoZero"/>
        <c:auto val="1"/>
        <c:lblAlgn val="ctr"/>
        <c:lblOffset val="100"/>
        <c:tickLblSkip val="1"/>
        <c:tickMarkSkip val="1"/>
      </c:catAx>
      <c:valAx>
        <c:axId val="110028288"/>
        <c:scaling>
          <c:orientation val="minMax"/>
          <c:max val="900"/>
          <c:min val="-20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09776256"/>
        <c:crosses val="autoZero"/>
        <c:crossBetween val="between"/>
        <c:majorUnit val="200"/>
      </c:valAx>
      <c:catAx>
        <c:axId val="110029824"/>
        <c:scaling>
          <c:orientation val="minMax"/>
        </c:scaling>
        <c:delete val="1"/>
        <c:axPos val="b"/>
        <c:numFmt formatCode="General" sourceLinked="1"/>
        <c:tickLblPos val="nextTo"/>
        <c:crossAx val="143340288"/>
        <c:crosses val="autoZero"/>
        <c:auto val="1"/>
        <c:lblAlgn val="ctr"/>
        <c:lblOffset val="100"/>
      </c:catAx>
      <c:valAx>
        <c:axId val="143340288"/>
        <c:scaling>
          <c:orientation val="minMax"/>
          <c:max val="54000"/>
          <c:min val="52000"/>
        </c:scaling>
        <c:delete val="1"/>
        <c:axPos val="r"/>
        <c:numFmt formatCode="#,##0;\-#,##0;&quot;－&quot;;@" sourceLinked="1"/>
        <c:tickLblPos val="nextTo"/>
        <c:crossAx val="110029824"/>
        <c:crosses val="max"/>
        <c:crossBetween val="between"/>
        <c:majorUnit val="10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101066243724882"/>
          <c:y val="0.12719332780770826"/>
          <c:w val="0.35710116449347568"/>
          <c:h val="0.1447371874568314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95250</xdr:rowOff>
    </xdr:from>
    <xdr:to>
      <xdr:col>11</xdr:col>
      <xdr:colOff>457200</xdr:colOff>
      <xdr:row>34</xdr:row>
      <xdr:rowOff>133350</xdr:rowOff>
    </xdr:to>
    <xdr:graphicFrame macro="">
      <xdr:nvGraphicFramePr>
        <xdr:cNvPr id="2" name="Chart 1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295275</xdr:colOff>
      <xdr:row>3</xdr:row>
      <xdr:rowOff>38100</xdr:rowOff>
    </xdr:from>
    <xdr:to>
      <xdr:col>11</xdr:col>
      <xdr:colOff>428625</xdr:colOff>
      <xdr:row>3</xdr:row>
      <xdr:rowOff>171450</xdr:rowOff>
    </xdr:to>
    <xdr:pic>
      <xdr:nvPicPr>
        <xdr:cNvPr id="3" name="Picture 114" descr="字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81600" y="628650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66675</xdr:rowOff>
    </xdr:from>
    <xdr:to>
      <xdr:col>11</xdr:col>
      <xdr:colOff>447675</xdr:colOff>
      <xdr:row>44</xdr:row>
      <xdr:rowOff>190500</xdr:rowOff>
    </xdr:to>
    <xdr:sp macro="" textlink="">
      <xdr:nvSpPr>
        <xdr:cNvPr id="4" name="Text Box 115"/>
        <xdr:cNvSpPr txBox="1">
          <a:spLocks noChangeArrowheads="1"/>
        </xdr:cNvSpPr>
      </xdr:nvSpPr>
      <xdr:spPr bwMode="auto">
        <a:xfrm>
          <a:off x="0" y="6619875"/>
          <a:ext cx="5334000" cy="2143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季人口數較上季增加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112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人，其中自然增加為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人，出生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218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人，死亡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217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人。社會增加為</a:t>
          </a:r>
          <a:r>
            <a:rPr lang="en-US" altLang="zh-TW" sz="1400" b="0" i="0" strike="noStrike">
              <a:solidFill>
                <a:srgbClr val="000000"/>
              </a:solidFill>
              <a:latin typeface="標楷體"/>
              <a:ea typeface="標楷體"/>
            </a:rPr>
            <a:t>299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人，遷入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1,660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人，遷出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1,361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人。本季結婚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149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對，較上季增加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9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.56%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，離婚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45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對，較上季減少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4.26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％，粗離婚率為千分之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0.45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0.48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個千分點，較上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一年同季減少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0.06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個千分點。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0.08551</cdr:x>
      <cdr:y>0.01639</cdr:y>
    </cdr:from>
    <cdr:to>
      <cdr:x>0.13707</cdr:x>
      <cdr:y>0.09184</cdr:y>
    </cdr:to>
    <cdr:sp macro="" textlink="">
      <cdr:nvSpPr>
        <cdr:cNvPr id="1095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0908" y="50800"/>
          <a:ext cx="276035" cy="2191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人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8"/>
  <sheetViews>
    <sheetView showGridLines="0" tabSelected="1" workbookViewId="0">
      <selection sqref="A1:L1"/>
    </sheetView>
  </sheetViews>
  <sheetFormatPr defaultRowHeight="16.5"/>
  <cols>
    <col min="1" max="1" width="8.625" style="90" customWidth="1"/>
    <col min="2" max="2" width="0.375" style="90" customWidth="1"/>
    <col min="3" max="3" width="6.125" style="91" customWidth="1"/>
    <col min="4" max="9" width="5.625" style="92" customWidth="1"/>
    <col min="10" max="11" width="7.625" style="92" customWidth="1"/>
    <col min="12" max="12" width="6.625" style="93" customWidth="1"/>
    <col min="13" max="13" width="0.875" style="94" customWidth="1"/>
    <col min="14" max="15" width="3.625" style="3" hidden="1" customWidth="1"/>
    <col min="16" max="16" width="8.625" style="3" hidden="1" customWidth="1"/>
    <col min="17" max="17" width="4.625" style="3" hidden="1" customWidth="1"/>
    <col min="18" max="18" width="14.625" style="3" hidden="1" customWidth="1"/>
    <col min="19" max="37" width="0" style="3" hidden="1" customWidth="1"/>
    <col min="38" max="16384" width="9" style="3"/>
  </cols>
  <sheetData>
    <row r="1" spans="1:13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15" customHeight="1" thickBot="1">
      <c r="A2" s="4"/>
      <c r="B2" s="4"/>
      <c r="C2" s="5"/>
      <c r="D2" s="6"/>
      <c r="E2" s="6"/>
      <c r="F2" s="6"/>
      <c r="G2" s="6"/>
      <c r="H2" s="6"/>
      <c r="I2" s="7"/>
      <c r="J2" s="7"/>
      <c r="K2" s="8"/>
      <c r="L2" s="9" t="s">
        <v>1</v>
      </c>
      <c r="M2" s="10"/>
    </row>
    <row r="3" spans="1:13" s="20" customFormat="1" ht="15" customHeight="1">
      <c r="A3" s="11" t="s">
        <v>2</v>
      </c>
      <c r="B3" s="12"/>
      <c r="C3" s="13" t="s">
        <v>3</v>
      </c>
      <c r="D3" s="14" t="s">
        <v>4</v>
      </c>
      <c r="E3" s="15"/>
      <c r="F3" s="16"/>
      <c r="G3" s="14" t="s">
        <v>5</v>
      </c>
      <c r="H3" s="15"/>
      <c r="I3" s="16"/>
      <c r="J3" s="17" t="s">
        <v>6</v>
      </c>
      <c r="K3" s="17" t="s">
        <v>7</v>
      </c>
      <c r="L3" s="18" t="s">
        <v>8</v>
      </c>
      <c r="M3" s="19"/>
    </row>
    <row r="4" spans="1:13" s="29" customFormat="1" ht="15" customHeight="1" thickBot="1">
      <c r="A4" s="21"/>
      <c r="B4" s="22"/>
      <c r="C4" s="23"/>
      <c r="D4" s="24"/>
      <c r="E4" s="25" t="s">
        <v>9</v>
      </c>
      <c r="F4" s="25" t="s">
        <v>10</v>
      </c>
      <c r="G4" s="24"/>
      <c r="H4" s="25" t="s">
        <v>11</v>
      </c>
      <c r="I4" s="25" t="s">
        <v>12</v>
      </c>
      <c r="J4" s="26" t="s">
        <v>13</v>
      </c>
      <c r="K4" s="26" t="s">
        <v>13</v>
      </c>
      <c r="L4" s="27" t="s">
        <v>14</v>
      </c>
      <c r="M4" s="28"/>
    </row>
    <row r="5" spans="1:13" s="36" customFormat="1" ht="9.9499999999999993" customHeight="1">
      <c r="A5" s="30"/>
      <c r="B5" s="30"/>
      <c r="C5" s="31"/>
      <c r="D5" s="32"/>
      <c r="E5" s="33"/>
      <c r="F5" s="33"/>
      <c r="G5" s="32"/>
      <c r="H5" s="34"/>
      <c r="I5" s="34"/>
      <c r="J5" s="34"/>
      <c r="K5" s="34"/>
      <c r="L5" s="32"/>
      <c r="M5" s="35"/>
    </row>
    <row r="6" spans="1:13" s="41" customFormat="1" ht="15" customHeight="1">
      <c r="A6" s="37" t="s">
        <v>15</v>
      </c>
      <c r="B6" s="38"/>
      <c r="C6" s="39">
        <v>1686</v>
      </c>
      <c r="D6" s="39">
        <v>150</v>
      </c>
      <c r="E6" s="39">
        <v>978</v>
      </c>
      <c r="F6" s="39">
        <v>828</v>
      </c>
      <c r="G6" s="39">
        <v>1536</v>
      </c>
      <c r="H6" s="39">
        <v>6010</v>
      </c>
      <c r="I6" s="39">
        <v>4474</v>
      </c>
      <c r="J6" s="39">
        <v>441</v>
      </c>
      <c r="K6" s="39">
        <v>200</v>
      </c>
      <c r="L6" s="40">
        <v>2.04</v>
      </c>
      <c r="M6" s="10"/>
    </row>
    <row r="7" spans="1:13" s="41" customFormat="1" ht="15" customHeight="1">
      <c r="A7" s="37" t="s">
        <v>16</v>
      </c>
      <c r="B7" s="42"/>
      <c r="C7" s="39"/>
      <c r="D7" s="39"/>
      <c r="E7" s="39"/>
      <c r="F7" s="39"/>
      <c r="G7" s="39"/>
      <c r="H7" s="39"/>
      <c r="I7" s="39"/>
      <c r="J7" s="39"/>
      <c r="K7" s="39"/>
      <c r="L7" s="40"/>
      <c r="M7" s="10"/>
    </row>
    <row r="8" spans="1:13" s="48" customFormat="1" ht="15" customHeight="1">
      <c r="A8" s="43" t="s">
        <v>17</v>
      </c>
      <c r="B8" s="44"/>
      <c r="C8" s="45">
        <v>244</v>
      </c>
      <c r="D8" s="45">
        <v>41</v>
      </c>
      <c r="E8" s="45">
        <v>211</v>
      </c>
      <c r="F8" s="45">
        <v>170</v>
      </c>
      <c r="G8" s="45">
        <v>203</v>
      </c>
      <c r="H8" s="45">
        <v>1306</v>
      </c>
      <c r="I8" s="45">
        <v>1103</v>
      </c>
      <c r="J8" s="45">
        <v>93</v>
      </c>
      <c r="K8" s="45">
        <v>51</v>
      </c>
      <c r="L8" s="46">
        <v>0.51</v>
      </c>
      <c r="M8" s="47"/>
    </row>
    <row r="9" spans="1:13" s="54" customFormat="1" ht="15" customHeight="1">
      <c r="A9" s="49" t="s">
        <v>18</v>
      </c>
      <c r="B9" s="50"/>
      <c r="C9" s="51">
        <v>240</v>
      </c>
      <c r="D9" s="51">
        <v>-8</v>
      </c>
      <c r="E9" s="51">
        <v>208</v>
      </c>
      <c r="F9" s="51">
        <v>216</v>
      </c>
      <c r="G9" s="51">
        <v>248</v>
      </c>
      <c r="H9" s="51">
        <v>1521</v>
      </c>
      <c r="I9" s="51">
        <v>1273</v>
      </c>
      <c r="J9" s="51">
        <v>82</v>
      </c>
      <c r="K9" s="51">
        <v>40</v>
      </c>
      <c r="L9" s="52">
        <v>0.4</v>
      </c>
      <c r="M9" s="53"/>
    </row>
    <row r="10" spans="1:13" s="41" customFormat="1" ht="15" customHeight="1">
      <c r="A10" s="43" t="s">
        <v>19</v>
      </c>
      <c r="B10" s="44"/>
      <c r="C10" s="45">
        <v>884</v>
      </c>
      <c r="D10" s="45">
        <v>45</v>
      </c>
      <c r="E10" s="45">
        <v>229</v>
      </c>
      <c r="F10" s="45">
        <v>184</v>
      </c>
      <c r="G10" s="45">
        <v>839</v>
      </c>
      <c r="H10" s="45">
        <v>1760</v>
      </c>
      <c r="I10" s="45">
        <v>921</v>
      </c>
      <c r="J10" s="45">
        <v>160</v>
      </c>
      <c r="K10" s="45">
        <v>65</v>
      </c>
      <c r="L10" s="46">
        <v>0.65</v>
      </c>
      <c r="M10" s="10"/>
    </row>
    <row r="11" spans="1:13" ht="15" customHeight="1">
      <c r="A11" s="37" t="s">
        <v>20</v>
      </c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40"/>
      <c r="M11" s="10"/>
    </row>
    <row r="12" spans="1:13" s="54" customFormat="1" ht="15" customHeight="1">
      <c r="A12" s="49" t="s">
        <v>21</v>
      </c>
      <c r="B12" s="50"/>
      <c r="C12" s="51">
        <v>412</v>
      </c>
      <c r="D12" s="51">
        <v>-19</v>
      </c>
      <c r="E12" s="51">
        <v>213</v>
      </c>
      <c r="F12" s="51">
        <v>232</v>
      </c>
      <c r="G12" s="51">
        <v>431</v>
      </c>
      <c r="H12" s="51">
        <v>1434</v>
      </c>
      <c r="I12" s="51">
        <v>1003</v>
      </c>
      <c r="J12" s="51">
        <v>136</v>
      </c>
      <c r="K12" s="51">
        <v>47</v>
      </c>
      <c r="L12" s="52">
        <v>0.93</v>
      </c>
      <c r="M12" s="53"/>
    </row>
    <row r="13" spans="1:13" s="55" customFormat="1" ht="15" customHeight="1">
      <c r="A13" s="43" t="s">
        <v>17</v>
      </c>
      <c r="B13" s="44"/>
      <c r="C13" s="45">
        <v>300</v>
      </c>
      <c r="D13" s="45">
        <v>1</v>
      </c>
      <c r="E13" s="45">
        <v>218</v>
      </c>
      <c r="F13" s="45">
        <v>217</v>
      </c>
      <c r="G13" s="45">
        <v>299</v>
      </c>
      <c r="H13" s="45">
        <v>1660</v>
      </c>
      <c r="I13" s="45">
        <v>1361</v>
      </c>
      <c r="J13" s="45">
        <v>149</v>
      </c>
      <c r="K13" s="45">
        <v>45</v>
      </c>
      <c r="L13" s="46">
        <v>0.45</v>
      </c>
      <c r="M13" s="47"/>
    </row>
    <row r="14" spans="1:13" s="41" customFormat="1" ht="9.9499999999999993" customHeight="1" thickBot="1">
      <c r="A14" s="56"/>
      <c r="B14" s="56"/>
      <c r="C14" s="57"/>
      <c r="D14" s="58"/>
      <c r="E14" s="58"/>
      <c r="F14" s="58"/>
      <c r="G14" s="58"/>
      <c r="H14" s="58"/>
      <c r="I14" s="58"/>
      <c r="J14" s="58"/>
      <c r="K14" s="58"/>
      <c r="L14" s="59"/>
      <c r="M14" s="10"/>
    </row>
    <row r="15" spans="1:13" s="64" customFormat="1" ht="15" customHeight="1">
      <c r="A15" s="60" t="s">
        <v>22</v>
      </c>
      <c r="B15" s="61"/>
      <c r="C15" s="62" t="s">
        <v>23</v>
      </c>
      <c r="D15" s="63"/>
      <c r="E15" s="63"/>
      <c r="F15" s="63"/>
      <c r="G15" s="63"/>
      <c r="H15" s="63"/>
      <c r="I15" s="63"/>
      <c r="J15" s="63"/>
      <c r="K15" s="63"/>
      <c r="L15" s="62" t="s">
        <v>24</v>
      </c>
      <c r="M15" s="10"/>
    </row>
    <row r="16" spans="1:13" s="72" customFormat="1" ht="15" customHeight="1">
      <c r="A16" s="65" t="s">
        <v>25</v>
      </c>
      <c r="B16" s="66"/>
      <c r="C16" s="67">
        <f ca="1">IF(OFFSET(C16,-4,0)="",IF(ISERR(OFFSET(C16,-3,0)-OFFSET(C16,-5,0)),"－",(OFFSET(C16,-3,0)-OFFSET(C16,-5,0))),IF(ISERR(OFFSET(C16,-3,0)-OFFSET(C16,-4,0)),"－",(OFFSET(C16,-3,0)-OFFSET(C16,-4,0))))</f>
        <v>-112</v>
      </c>
      <c r="D16" s="68">
        <f ca="1">IF(OFFSET(D16,-4,0)="",IF(ISERR((OFFSET(D16,-3,0)/OFFSET(D16,-5,0)-1)*100),"－",(OFFSET(D16,-3,0)/OFFSET(D16,-5,0)-1)*100),IF(ISERR((OFFSET(D16,-3,0)/OFFSET(D16,-4,0)-1)*100),"－",(OFFSET(D16,-3,0)/OFFSET(D16,-4,0)-1)*100))</f>
        <v>-105.26315789473684</v>
      </c>
      <c r="E16" s="69">
        <f t="shared" ref="E16:K16" ca="1" si="0">IF(OFFSET(E16,-4,0)="",IF(ISERR((OFFSET(E16,-3,0)/OFFSET(E16,-5,0)-1)*100),"－",(OFFSET(E16,-3,0)/OFFSET(E16,-5,0)-1)*100),IF(ISERR((OFFSET(E16,-3,0)/OFFSET(E16,-4,0)-1)*100),"－",(OFFSET(E16,-3,0)/OFFSET(E16,-4,0)-1)*100))</f>
        <v>2.3474178403755763</v>
      </c>
      <c r="F16" s="69">
        <f t="shared" ca="1" si="0"/>
        <v>-6.4655172413793149</v>
      </c>
      <c r="G16" s="69">
        <f t="shared" ca="1" si="0"/>
        <v>-30.626450116009284</v>
      </c>
      <c r="H16" s="69">
        <f t="shared" ca="1" si="0"/>
        <v>15.760111576011159</v>
      </c>
      <c r="I16" s="69">
        <f t="shared" ca="1" si="0"/>
        <v>35.692921236291127</v>
      </c>
      <c r="J16" s="69">
        <f t="shared" ca="1" si="0"/>
        <v>9.5588235294117752</v>
      </c>
      <c r="K16" s="69">
        <f t="shared" ca="1" si="0"/>
        <v>-4.2553191489361648</v>
      </c>
      <c r="L16" s="70">
        <f ca="1">IF(OFFSET(L16,-4,0)="",IF(ISERR(OFFSET(L16,-3,0)-OFFSET(L16,-5,0)),"－",(OFFSET(L16,-3,0)-OFFSET(L16,-5,0))),IF(ISERR(OFFSET(L16,-3,0)-OFFSET(L16,-4,0)),"－",(OFFSET(L16,-3,0)-OFFSET(L16,-4,0))))</f>
        <v>-0.48000000000000004</v>
      </c>
      <c r="M16" s="71"/>
    </row>
    <row r="17" spans="1:22" s="72" customFormat="1" ht="15" customHeight="1">
      <c r="A17" s="73" t="s">
        <v>26</v>
      </c>
      <c r="B17" s="74"/>
      <c r="C17" s="62" t="s">
        <v>23</v>
      </c>
      <c r="D17" s="75"/>
      <c r="E17" s="63"/>
      <c r="F17" s="63"/>
      <c r="G17" s="63"/>
      <c r="H17" s="63"/>
      <c r="I17" s="63"/>
      <c r="J17" s="63"/>
      <c r="K17" s="63"/>
      <c r="L17" s="76" t="s">
        <v>24</v>
      </c>
      <c r="M17" s="10"/>
    </row>
    <row r="18" spans="1:22" s="72" customFormat="1" ht="15" customHeight="1" thickBot="1">
      <c r="A18" s="77" t="s">
        <v>27</v>
      </c>
      <c r="B18" s="78"/>
      <c r="C18" s="79">
        <f ca="1">IF(ISERR(OFFSET(C18,-5,0)-OFFSET(C18,-10,0)),"－",(OFFSET(C18,-5,0)-OFFSET(C18,-10,0)))</f>
        <v>56</v>
      </c>
      <c r="D18" s="59">
        <f t="shared" ref="D18:K18" ca="1" si="1">IF(ISERR((OFFSET(D18,-5,0)/OFFSET(D18,-10,0)-1)*100),"－",(OFFSET(D18,-5,0)/OFFSET(D18,-10,0)-1)*100)</f>
        <v>-97.560975609756099</v>
      </c>
      <c r="E18" s="80">
        <f t="shared" ca="1" si="1"/>
        <v>3.3175355450236976</v>
      </c>
      <c r="F18" s="80">
        <f t="shared" ca="1" si="1"/>
        <v>27.647058823529402</v>
      </c>
      <c r="G18" s="59">
        <f t="shared" ca="1" si="1"/>
        <v>47.290640394088676</v>
      </c>
      <c r="H18" s="80">
        <f t="shared" ca="1" si="1"/>
        <v>27.105666156202133</v>
      </c>
      <c r="I18" s="80">
        <f t="shared" ca="1" si="1"/>
        <v>23.390752493200374</v>
      </c>
      <c r="J18" s="80">
        <f t="shared" ca="1" si="1"/>
        <v>60.215053763440849</v>
      </c>
      <c r="K18" s="80">
        <f t="shared" ca="1" si="1"/>
        <v>-11.764705882352944</v>
      </c>
      <c r="L18" s="81">
        <f ca="1">IF(ISERR(OFFSET(L18,-5,0)-OFFSET(L18,-10,0)),"－",(OFFSET(L18,-5,0)-OFFSET(L18,-10,0)))</f>
        <v>-0.06</v>
      </c>
      <c r="M18" s="71"/>
    </row>
    <row r="19" spans="1:22" ht="15" customHeight="1">
      <c r="A19" s="82" t="s">
        <v>28</v>
      </c>
      <c r="B19" s="83"/>
      <c r="C19" s="84"/>
      <c r="D19" s="7"/>
      <c r="E19" s="7"/>
      <c r="F19" s="7"/>
      <c r="G19" s="7"/>
      <c r="H19" s="7"/>
      <c r="I19" s="7"/>
      <c r="J19" s="7"/>
      <c r="K19" s="7"/>
      <c r="L19" s="85"/>
      <c r="M19" s="71"/>
    </row>
    <row r="20" spans="1:22" ht="15" customHeight="1">
      <c r="A20" s="82"/>
      <c r="B20" s="83"/>
      <c r="C20" s="86"/>
      <c r="D20" s="87"/>
      <c r="E20" s="87"/>
      <c r="F20" s="87"/>
      <c r="G20" s="87"/>
      <c r="H20" s="87"/>
      <c r="I20" s="87"/>
      <c r="J20" s="87"/>
      <c r="K20" s="87"/>
      <c r="L20" s="88"/>
      <c r="M20" s="89"/>
    </row>
    <row r="21" spans="1:22" ht="15" customHeight="1">
      <c r="N21" s="95"/>
      <c r="O21" s="96"/>
      <c r="P21" s="97"/>
      <c r="Q21" s="97"/>
      <c r="R21" s="97"/>
      <c r="S21" s="97"/>
      <c r="T21" s="97"/>
      <c r="U21" s="97"/>
      <c r="V21" s="97"/>
    </row>
    <row r="22" spans="1:22" ht="15" customHeight="1">
      <c r="N22" s="96"/>
      <c r="O22" s="98"/>
      <c r="P22" s="98"/>
      <c r="Q22" s="98"/>
      <c r="R22" s="99" t="s">
        <v>29</v>
      </c>
      <c r="S22" s="100">
        <v>4</v>
      </c>
      <c r="T22" s="100">
        <v>7</v>
      </c>
      <c r="U22" s="100">
        <v>10</v>
      </c>
      <c r="V22" s="100">
        <v>11</v>
      </c>
    </row>
    <row r="23" spans="1:22" ht="15" customHeight="1">
      <c r="N23" s="54"/>
      <c r="O23" s="98"/>
      <c r="P23" s="98"/>
      <c r="Q23" s="99" t="s">
        <v>30</v>
      </c>
      <c r="R23" s="100" t="s">
        <v>31</v>
      </c>
      <c r="S23" s="100" t="s">
        <v>32</v>
      </c>
      <c r="T23" s="100" t="s">
        <v>33</v>
      </c>
      <c r="U23" s="100" t="s">
        <v>6</v>
      </c>
      <c r="V23" s="100" t="s">
        <v>7</v>
      </c>
    </row>
    <row r="24" spans="1:22" ht="15" customHeight="1">
      <c r="N24" s="101"/>
      <c r="O24" s="102" t="str">
        <f ca="1">LEFT(OFFSET($A$1,Q24-2,0),3)</f>
        <v>102</v>
      </c>
      <c r="P24" s="103" t="str">
        <f ca="1">OFFSET($A$1,Q24-1,0)</f>
        <v>第二季</v>
      </c>
      <c r="Q24" s="100">
        <v>8</v>
      </c>
      <c r="R24" s="104" t="str">
        <f ca="1">O24 &amp; "年" &amp; P24</f>
        <v>102年第二季</v>
      </c>
      <c r="S24" s="105">
        <f ca="1">OFFSET($A$1,Q24-1,S22-1)</f>
        <v>41</v>
      </c>
      <c r="T24" s="105">
        <f ca="1">OFFSET($A$1,Q24-1,T22-1)</f>
        <v>203</v>
      </c>
      <c r="U24" s="105">
        <f ca="1">OFFSET($A$1,Q24-1,U22-1)</f>
        <v>93</v>
      </c>
      <c r="V24" s="105">
        <f ca="1">OFFSET($A$1,Q24-1,V22-1)</f>
        <v>51</v>
      </c>
    </row>
    <row r="25" spans="1:22" ht="15" customHeight="1">
      <c r="N25" s="101"/>
      <c r="O25" s="106" t="str">
        <f ca="1">IF(CODE(MID(OFFSET(O25,0,1),2,1))&gt;CODE(MID(OFFSET(O25,-1,1),2,1)),O24,O24+1)</f>
        <v>102</v>
      </c>
      <c r="P25" s="106" t="str">
        <f ca="1">IF(LEFT(OFFSET($A$1,Q24,0),1)="第",OFFSET($A$1,Q24,0),OFFSET($A$1,Q24+1,0))</f>
        <v>第三季</v>
      </c>
      <c r="Q25" s="106">
        <f ca="1">IF(LEFT(OFFSET($A$1,Q24,0),1)="第",Q24+1,Q24+2)</f>
        <v>9</v>
      </c>
      <c r="R25" s="104" t="str">
        <f ca="1">O25 &amp; "年" &amp; P25</f>
        <v>102年第三季</v>
      </c>
      <c r="S25" s="105">
        <f ca="1">OFFSET($A$1,Q25-1,S22-1)</f>
        <v>-8</v>
      </c>
      <c r="T25" s="105">
        <f ca="1">OFFSET($A$1,Q25-1,T22-1)</f>
        <v>248</v>
      </c>
      <c r="U25" s="105">
        <f ca="1">OFFSET($A$1,Q25-1,U22-1)</f>
        <v>82</v>
      </c>
      <c r="V25" s="105">
        <f ca="1">OFFSET($A$1,Q25-1,V22-1)</f>
        <v>40</v>
      </c>
    </row>
    <row r="26" spans="1:22" ht="15" customHeight="1">
      <c r="N26" s="101"/>
      <c r="O26" s="106" t="str">
        <f ca="1">IF(CODE(MID(OFFSET(O26,0,1),2,1))&gt;CODE(MID(OFFSET(O26,-1,1),2,1)),O25,O25+1)</f>
        <v>102</v>
      </c>
      <c r="P26" s="106" t="str">
        <f ca="1">IF(LEFT(OFFSET($A$1,Q25,0),1)="第",OFFSET($A$1,Q25,0),OFFSET($A$1,Q25+1,0))</f>
        <v>第四季</v>
      </c>
      <c r="Q26" s="106">
        <f ca="1">IF(LEFT(OFFSET($A$1,Q25,0),1)="第",Q25+1,Q25+2)</f>
        <v>10</v>
      </c>
      <c r="R26" s="104" t="str">
        <f ca="1">O26 &amp; "年" &amp; P26</f>
        <v>102年第四季</v>
      </c>
      <c r="S26" s="105">
        <f ca="1">OFFSET($A$1,Q26-1,S22-1)</f>
        <v>45</v>
      </c>
      <c r="T26" s="105">
        <f ca="1">OFFSET($A$1,Q26-1,T22-1)</f>
        <v>839</v>
      </c>
      <c r="U26" s="105">
        <f ca="1">OFFSET($A$1,Q26-1,U22-1)</f>
        <v>160</v>
      </c>
      <c r="V26" s="105">
        <f ca="1">OFFSET($A$1,Q26-1,V22-1)</f>
        <v>65</v>
      </c>
    </row>
    <row r="27" spans="1:22" ht="15" customHeight="1">
      <c r="N27" s="101"/>
      <c r="O27" s="106">
        <f ca="1">IF(CODE(MID(OFFSET(O27,0,1),2,1))&gt;CODE(MID(OFFSET(O27,-1,1),2,1)),O26,O26+1)</f>
        <v>103</v>
      </c>
      <c r="P27" s="106" t="str">
        <f ca="1">IF(LEFT(OFFSET($A$1,Q26,0),1)="第",OFFSET($A$1,Q26,0),OFFSET($A$1,Q26+1,0))</f>
        <v>第一季</v>
      </c>
      <c r="Q27" s="106">
        <f ca="1">IF(LEFT(OFFSET($A$1,Q26,0),1)="第",Q26+1,Q26+2)</f>
        <v>12</v>
      </c>
      <c r="R27" s="104" t="str">
        <f ca="1">O27 &amp; "年" &amp; P27</f>
        <v>103年第一季</v>
      </c>
      <c r="S27" s="105">
        <f ca="1">OFFSET($A$1,Q27-1,S22-1)</f>
        <v>-19</v>
      </c>
      <c r="T27" s="105">
        <f ca="1">OFFSET($A$1,Q27-1,T22-1)</f>
        <v>431</v>
      </c>
      <c r="U27" s="105">
        <f ca="1">OFFSET($A$1,Q27-1,U22-1)</f>
        <v>136</v>
      </c>
      <c r="V27" s="105">
        <f ca="1">OFFSET($A$1,Q27-1,V22-1)</f>
        <v>47</v>
      </c>
    </row>
    <row r="28" spans="1:22" ht="15" customHeight="1">
      <c r="N28" s="101"/>
      <c r="O28" s="106">
        <f ca="1">IF(CODE(MID(OFFSET(O28,0,1),2,1))&gt;CODE(MID(OFFSET(O28,-1,1),2,1)),O27,O27+1)</f>
        <v>103</v>
      </c>
      <c r="P28" s="106" t="str">
        <f ca="1">IF(LEFT(OFFSET($A$1,Q27,0),1)="第",OFFSET($A$1,Q27,0),OFFSET($A$1,Q27+1,0))</f>
        <v>第二季</v>
      </c>
      <c r="Q28" s="106">
        <f ca="1">IF(LEFT(OFFSET($A$1,Q27,0),1)="第",Q27+1,Q27+2)</f>
        <v>13</v>
      </c>
      <c r="R28" s="104" t="str">
        <f ca="1">O28 &amp; "年" &amp; P28</f>
        <v>103年第二季</v>
      </c>
      <c r="S28" s="105">
        <f ca="1">OFFSET($A$1,Q28-1,S22-1)</f>
        <v>1</v>
      </c>
      <c r="T28" s="105">
        <f ca="1">OFFSET($A$1,Q28-1,T22-1)</f>
        <v>299</v>
      </c>
      <c r="U28" s="105">
        <f ca="1">OFFSET($A$1,Q28-1,U22-1)</f>
        <v>149</v>
      </c>
      <c r="V28" s="105">
        <f ca="1">OFFSET($A$1,Q28-1,V22-1)</f>
        <v>45</v>
      </c>
    </row>
    <row r="29" spans="1:22" ht="15" customHeight="1"/>
    <row r="30" spans="1:22" ht="15" customHeight="1"/>
    <row r="31" spans="1:22" ht="15" customHeight="1"/>
    <row r="32" spans="1:22" ht="15" customHeight="1"/>
    <row r="33" spans="1:19" ht="15" customHeight="1"/>
    <row r="34" spans="1:19" ht="15" customHeight="1"/>
    <row r="35" spans="1:19" ht="15" customHeight="1" thickBot="1">
      <c r="A35" s="107"/>
      <c r="B35" s="107"/>
      <c r="C35" s="108"/>
      <c r="D35" s="108"/>
      <c r="E35" s="108"/>
      <c r="F35" s="108"/>
      <c r="G35" s="108"/>
      <c r="H35" s="108"/>
      <c r="I35" s="108"/>
      <c r="J35" s="108"/>
      <c r="K35" s="108"/>
      <c r="L35" s="109"/>
      <c r="N35" s="110"/>
      <c r="O35" s="110"/>
      <c r="P35" s="110"/>
      <c r="Q35" s="110"/>
      <c r="R35" s="110"/>
      <c r="S35" s="111"/>
    </row>
    <row r="36" spans="1:19" s="90" customFormat="1" ht="15" customHeight="1" thickTop="1">
      <c r="A36" s="112"/>
      <c r="B36" s="113"/>
      <c r="C36" s="114"/>
      <c r="D36" s="114"/>
      <c r="E36" s="114"/>
      <c r="F36" s="114"/>
      <c r="G36" s="114"/>
      <c r="H36" s="114"/>
      <c r="I36" s="114"/>
      <c r="J36" s="114"/>
      <c r="K36" s="114"/>
      <c r="L36" s="115"/>
      <c r="M36" s="94"/>
      <c r="N36" s="111"/>
      <c r="O36" s="116"/>
      <c r="P36" s="111"/>
      <c r="Q36" s="117"/>
      <c r="R36" s="117"/>
      <c r="S36" s="111"/>
    </row>
    <row r="37" spans="1:19" ht="18" customHeight="1">
      <c r="A37" s="118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N37" s="111"/>
      <c r="O37" s="116"/>
      <c r="P37" s="111"/>
      <c r="Q37" s="119"/>
      <c r="R37" s="111"/>
      <c r="S37" s="111"/>
    </row>
    <row r="38" spans="1:19" ht="18" customHeight="1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N38" s="111"/>
      <c r="O38" s="116"/>
      <c r="P38" s="111"/>
      <c r="Q38" s="119"/>
      <c r="R38" s="111"/>
      <c r="S38" s="111"/>
    </row>
    <row r="39" spans="1:19" ht="18" customHeight="1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N39" s="111"/>
      <c r="O39" s="116"/>
      <c r="P39" s="111"/>
      <c r="Q39" s="119"/>
      <c r="R39" s="111"/>
      <c r="S39" s="111"/>
    </row>
    <row r="40" spans="1:19" ht="18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N40" s="111"/>
      <c r="O40" s="116"/>
      <c r="P40" s="111"/>
      <c r="Q40" s="119"/>
      <c r="R40" s="111"/>
      <c r="S40" s="111"/>
    </row>
    <row r="41" spans="1:19" ht="18" customHeight="1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N41" s="111"/>
      <c r="O41" s="116"/>
      <c r="P41" s="111"/>
      <c r="Q41" s="119"/>
      <c r="R41" s="111"/>
      <c r="S41" s="111"/>
    </row>
    <row r="42" spans="1:19" ht="18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N42" s="111"/>
      <c r="O42" s="116"/>
      <c r="P42" s="111"/>
      <c r="Q42" s="119"/>
      <c r="R42" s="111"/>
      <c r="S42" s="111"/>
    </row>
    <row r="43" spans="1:19" ht="18" customHeight="1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N43" s="111"/>
      <c r="O43" s="116"/>
      <c r="P43" s="111"/>
      <c r="Q43" s="119"/>
      <c r="R43" s="111"/>
      <c r="S43" s="111"/>
    </row>
    <row r="44" spans="1:19" ht="18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N44" s="111"/>
      <c r="O44" s="116"/>
      <c r="P44" s="111"/>
      <c r="Q44" s="119"/>
      <c r="R44" s="111"/>
      <c r="S44" s="111"/>
    </row>
    <row r="45" spans="1:19" s="90" customFormat="1" ht="18" customHeight="1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94"/>
      <c r="N45" s="111"/>
      <c r="O45" s="116"/>
      <c r="P45" s="111"/>
      <c r="Q45" s="119"/>
      <c r="R45" s="111"/>
      <c r="S45" s="111"/>
    </row>
    <row r="46" spans="1:19" s="90" customFormat="1" ht="18" customHeight="1">
      <c r="C46" s="91"/>
      <c r="D46" s="91"/>
      <c r="E46" s="91"/>
      <c r="F46" s="91"/>
      <c r="G46" s="91"/>
      <c r="H46" s="91"/>
      <c r="I46" s="91"/>
      <c r="J46" s="91"/>
      <c r="K46" s="91"/>
      <c r="L46" s="94"/>
      <c r="M46" s="94"/>
      <c r="N46" s="111"/>
      <c r="O46" s="111"/>
      <c r="P46" s="111"/>
      <c r="Q46" s="111"/>
      <c r="R46" s="111"/>
      <c r="S46" s="111"/>
    </row>
    <row r="47" spans="1:19" ht="18" customHeight="1">
      <c r="N47" s="111"/>
      <c r="O47" s="111"/>
      <c r="P47" s="111"/>
      <c r="Q47" s="111"/>
      <c r="R47" s="111"/>
      <c r="S47" s="111"/>
    </row>
    <row r="48" spans="1:19" ht="15" customHeight="1"/>
  </sheetData>
  <mergeCells count="5">
    <mergeCell ref="A1:L1"/>
    <mergeCell ref="A3:A4"/>
    <mergeCell ref="C3:C4"/>
    <mergeCell ref="D3:F3"/>
    <mergeCell ref="G3:I3"/>
  </mergeCells>
  <phoneticPr fontId="2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3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03.人口消長與婚姻(3)</vt:lpstr>
      <vt:lpstr>database_3</vt:lpstr>
      <vt:lpstr>'03.人口消長與婚姻(3)'!Print_Area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2014-10-31T03:04:08Z</dcterms:created>
  <dcterms:modified xsi:type="dcterms:W3CDTF">2014-10-31T03:04:09Z</dcterms:modified>
</cp:coreProperties>
</file>