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06740\Desktop\114-4\"/>
    </mc:Choice>
  </mc:AlternateContent>
  <xr:revisionPtr revIDLastSave="0" documentId="8_{7AB5AC94-3E4B-4D68-9301-B112EB8390B9}" xr6:coauthVersionLast="47" xr6:coauthVersionMax="47" xr10:uidLastSave="{00000000-0000-0000-0000-000000000000}"/>
  <bookViews>
    <workbookView xWindow="-120" yWindow="-120" windowWidth="29040" windowHeight="15720" xr2:uid="{B6473794-07ED-43B5-8313-68A8766EF910}"/>
  </bookViews>
  <sheets>
    <sheet name="114-4" sheetId="1" r:id="rId1"/>
  </sheets>
  <definedNames>
    <definedName name="_xlnm._FilterDatabase" localSheetId="0" hidden="1">'114-4'!$A$24:$L$177</definedName>
    <definedName name="_xlnm.Print_Area" localSheetId="0">'114-4'!$A$2:$L$185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67" i="1" l="1"/>
  <c r="J167" i="1" s="1"/>
  <c r="H167" i="1"/>
  <c r="G167" i="1"/>
  <c r="F167" i="1"/>
  <c r="E167" i="1"/>
  <c r="H166" i="1"/>
  <c r="G166" i="1"/>
  <c r="F166" i="1"/>
  <c r="E166" i="1"/>
  <c r="D166" i="1"/>
  <c r="C166" i="1"/>
  <c r="I165" i="1"/>
  <c r="J165" i="1" s="1"/>
  <c r="H163" i="1"/>
  <c r="G163" i="1"/>
  <c r="F163" i="1"/>
  <c r="E163" i="1"/>
  <c r="D163" i="1"/>
  <c r="C163" i="1"/>
  <c r="I162" i="1"/>
  <c r="I163" i="1" s="1"/>
  <c r="H159" i="1"/>
  <c r="H160" i="1" s="1"/>
  <c r="G159" i="1"/>
  <c r="G160" i="1" s="1"/>
  <c r="F159" i="1"/>
  <c r="F160" i="1" s="1"/>
  <c r="E159" i="1"/>
  <c r="I159" i="1" s="1"/>
  <c r="I160" i="1" s="1"/>
  <c r="D159" i="1"/>
  <c r="D160" i="1" s="1"/>
  <c r="C159" i="1"/>
  <c r="C160" i="1" s="1"/>
  <c r="G157" i="1"/>
  <c r="F157" i="1"/>
  <c r="E157" i="1"/>
  <c r="D157" i="1"/>
  <c r="C157" i="1"/>
  <c r="I156" i="1"/>
  <c r="J156" i="1" s="1"/>
  <c r="H155" i="1"/>
  <c r="H157" i="1" s="1"/>
  <c r="J154" i="1"/>
  <c r="I154" i="1"/>
  <c r="H153" i="1"/>
  <c r="I153" i="1" s="1"/>
  <c r="J153" i="1" s="1"/>
  <c r="I152" i="1"/>
  <c r="J152" i="1" s="1"/>
  <c r="I151" i="1"/>
  <c r="H149" i="1"/>
  <c r="G149" i="1"/>
  <c r="F149" i="1"/>
  <c r="E149" i="1"/>
  <c r="D149" i="1"/>
  <c r="C149" i="1"/>
  <c r="I148" i="1"/>
  <c r="J148" i="1" s="1"/>
  <c r="I147" i="1"/>
  <c r="J147" i="1" s="1"/>
  <c r="I146" i="1"/>
  <c r="J146" i="1" s="1"/>
  <c r="I145" i="1"/>
  <c r="J145" i="1" s="1"/>
  <c r="I144" i="1"/>
  <c r="J144" i="1" s="1"/>
  <c r="I143" i="1"/>
  <c r="J143" i="1" s="1"/>
  <c r="I142" i="1"/>
  <c r="J142" i="1" s="1"/>
  <c r="I141" i="1"/>
  <c r="J141" i="1" s="1"/>
  <c r="I140" i="1"/>
  <c r="J140" i="1" s="1"/>
  <c r="I139" i="1"/>
  <c r="J139" i="1" s="1"/>
  <c r="I138" i="1"/>
  <c r="J138" i="1" s="1"/>
  <c r="I137" i="1"/>
  <c r="J137" i="1" s="1"/>
  <c r="I136" i="1"/>
  <c r="J136" i="1" s="1"/>
  <c r="I135" i="1"/>
  <c r="J135" i="1" s="1"/>
  <c r="I134" i="1"/>
  <c r="J134" i="1" s="1"/>
  <c r="I133" i="1"/>
  <c r="J133" i="1" s="1"/>
  <c r="I132" i="1"/>
  <c r="J132" i="1" s="1"/>
  <c r="I131" i="1"/>
  <c r="J131" i="1" s="1"/>
  <c r="I130" i="1"/>
  <c r="J130" i="1" s="1"/>
  <c r="I129" i="1"/>
  <c r="J129" i="1" s="1"/>
  <c r="I128" i="1"/>
  <c r="J128" i="1" s="1"/>
  <c r="I127" i="1"/>
  <c r="J127" i="1" s="1"/>
  <c r="H125" i="1"/>
  <c r="G125" i="1"/>
  <c r="F125" i="1"/>
  <c r="E125" i="1"/>
  <c r="D125" i="1"/>
  <c r="C125" i="1"/>
  <c r="I124" i="1"/>
  <c r="J124" i="1" s="1"/>
  <c r="I123" i="1"/>
  <c r="J123" i="1" s="1"/>
  <c r="I122" i="1"/>
  <c r="J122" i="1" s="1"/>
  <c r="I121" i="1"/>
  <c r="J121" i="1" s="1"/>
  <c r="I120" i="1"/>
  <c r="J120" i="1" s="1"/>
  <c r="I119" i="1"/>
  <c r="J119" i="1" s="1"/>
  <c r="I118" i="1"/>
  <c r="J118" i="1" s="1"/>
  <c r="I117" i="1"/>
  <c r="J117" i="1" s="1"/>
  <c r="I116" i="1"/>
  <c r="I115" i="1"/>
  <c r="J115" i="1" s="1"/>
  <c r="I114" i="1"/>
  <c r="J114" i="1" s="1"/>
  <c r="I113" i="1"/>
  <c r="J113" i="1" s="1"/>
  <c r="I112" i="1"/>
  <c r="J112" i="1" s="1"/>
  <c r="I111" i="1"/>
  <c r="I125" i="1" s="1"/>
  <c r="H109" i="1"/>
  <c r="G109" i="1"/>
  <c r="F109" i="1"/>
  <c r="E109" i="1"/>
  <c r="D109" i="1"/>
  <c r="C109" i="1"/>
  <c r="I108" i="1"/>
  <c r="J108" i="1" s="1"/>
  <c r="I107" i="1"/>
  <c r="J107" i="1" s="1"/>
  <c r="I106" i="1"/>
  <c r="J106" i="1" s="1"/>
  <c r="I105" i="1"/>
  <c r="J105" i="1" s="1"/>
  <c r="I104" i="1"/>
  <c r="J104" i="1" s="1"/>
  <c r="I103" i="1"/>
  <c r="J103" i="1" s="1"/>
  <c r="I102" i="1"/>
  <c r="J102" i="1" s="1"/>
  <c r="I101" i="1"/>
  <c r="J101" i="1" s="1"/>
  <c r="G100" i="1"/>
  <c r="I100" i="1" s="1"/>
  <c r="J100" i="1" s="1"/>
  <c r="I99" i="1"/>
  <c r="J99" i="1" s="1"/>
  <c r="I98" i="1"/>
  <c r="J98" i="1" s="1"/>
  <c r="I97" i="1"/>
  <c r="J97" i="1" s="1"/>
  <c r="I96" i="1"/>
  <c r="J96" i="1" s="1"/>
  <c r="I95" i="1"/>
  <c r="J95" i="1" s="1"/>
  <c r="I94" i="1"/>
  <c r="J94" i="1" s="1"/>
  <c r="I93" i="1"/>
  <c r="J93" i="1" s="1"/>
  <c r="I92" i="1"/>
  <c r="J92" i="1" s="1"/>
  <c r="J91" i="1"/>
  <c r="I91" i="1"/>
  <c r="I90" i="1"/>
  <c r="J90" i="1" s="1"/>
  <c r="I89" i="1"/>
  <c r="J89" i="1" s="1"/>
  <c r="I88" i="1"/>
  <c r="J88" i="1" s="1"/>
  <c r="I87" i="1"/>
  <c r="J87" i="1" s="1"/>
  <c r="I86" i="1"/>
  <c r="J86" i="1" s="1"/>
  <c r="I85" i="1"/>
  <c r="J85" i="1" s="1"/>
  <c r="I84" i="1"/>
  <c r="J84" i="1" s="1"/>
  <c r="I83" i="1"/>
  <c r="J83" i="1" s="1"/>
  <c r="I82" i="1"/>
  <c r="H80" i="1"/>
  <c r="G80" i="1"/>
  <c r="F80" i="1"/>
  <c r="E80" i="1"/>
  <c r="D80" i="1"/>
  <c r="C80" i="1"/>
  <c r="I79" i="1"/>
  <c r="J79" i="1" s="1"/>
  <c r="I78" i="1"/>
  <c r="J78" i="1" s="1"/>
  <c r="I77" i="1"/>
  <c r="J77" i="1" s="1"/>
  <c r="I76" i="1"/>
  <c r="J76" i="1" s="1"/>
  <c r="I75" i="1"/>
  <c r="J75" i="1" s="1"/>
  <c r="I74" i="1"/>
  <c r="J74" i="1" s="1"/>
  <c r="I73" i="1"/>
  <c r="J73" i="1" s="1"/>
  <c r="I72" i="1"/>
  <c r="J72" i="1" s="1"/>
  <c r="I71" i="1"/>
  <c r="J71" i="1" s="1"/>
  <c r="I70" i="1"/>
  <c r="J70" i="1" s="1"/>
  <c r="I69" i="1"/>
  <c r="J69" i="1" s="1"/>
  <c r="I68" i="1"/>
  <c r="J68" i="1" s="1"/>
  <c r="I67" i="1"/>
  <c r="J67" i="1" s="1"/>
  <c r="I66" i="1"/>
  <c r="J66" i="1" s="1"/>
  <c r="I65" i="1"/>
  <c r="J65" i="1" s="1"/>
  <c r="I64" i="1"/>
  <c r="J64" i="1" s="1"/>
  <c r="I63" i="1"/>
  <c r="I62" i="1"/>
  <c r="J62" i="1" s="1"/>
  <c r="H60" i="1"/>
  <c r="G60" i="1"/>
  <c r="F60" i="1"/>
  <c r="E60" i="1"/>
  <c r="D60" i="1"/>
  <c r="C60" i="1"/>
  <c r="I59" i="1"/>
  <c r="J59" i="1" s="1"/>
  <c r="I58" i="1"/>
  <c r="J58" i="1" s="1"/>
  <c r="I57" i="1"/>
  <c r="J57" i="1" s="1"/>
  <c r="I56" i="1"/>
  <c r="J56" i="1" s="1"/>
  <c r="I55" i="1"/>
  <c r="J55" i="1" s="1"/>
  <c r="E54" i="1"/>
  <c r="I54" i="1" s="1"/>
  <c r="H52" i="1"/>
  <c r="G52" i="1"/>
  <c r="F52" i="1"/>
  <c r="E52" i="1"/>
  <c r="D52" i="1"/>
  <c r="I51" i="1"/>
  <c r="J51" i="1" s="1"/>
  <c r="I50" i="1"/>
  <c r="J50" i="1" s="1"/>
  <c r="I49" i="1"/>
  <c r="C49" i="1"/>
  <c r="C52" i="1" s="1"/>
  <c r="I48" i="1"/>
  <c r="J48" i="1" s="1"/>
  <c r="I47" i="1"/>
  <c r="J47" i="1" s="1"/>
  <c r="I46" i="1"/>
  <c r="J46" i="1" s="1"/>
  <c r="I45" i="1"/>
  <c r="J45" i="1" s="1"/>
  <c r="I44" i="1"/>
  <c r="J44" i="1" s="1"/>
  <c r="I43" i="1"/>
  <c r="J43" i="1" s="1"/>
  <c r="I42" i="1"/>
  <c r="J42" i="1" s="1"/>
  <c r="I41" i="1"/>
  <c r="J41" i="1" s="1"/>
  <c r="I40" i="1"/>
  <c r="J40" i="1" s="1"/>
  <c r="I39" i="1"/>
  <c r="J39" i="1" s="1"/>
  <c r="I38" i="1"/>
  <c r="J38" i="1" s="1"/>
  <c r="I37" i="1"/>
  <c r="J37" i="1" s="1"/>
  <c r="I36" i="1"/>
  <c r="J36" i="1" s="1"/>
  <c r="I35" i="1"/>
  <c r="J35" i="1" s="1"/>
  <c r="I34" i="1"/>
  <c r="J34" i="1" s="1"/>
  <c r="I33" i="1"/>
  <c r="J33" i="1" s="1"/>
  <c r="I32" i="1"/>
  <c r="J32" i="1" s="1"/>
  <c r="I31" i="1"/>
  <c r="J31" i="1" s="1"/>
  <c r="I30" i="1"/>
  <c r="J30" i="1" s="1"/>
  <c r="I29" i="1"/>
  <c r="J29" i="1" s="1"/>
  <c r="J28" i="1"/>
  <c r="I28" i="1"/>
  <c r="I27" i="1"/>
  <c r="J27" i="1" s="1"/>
  <c r="I26" i="1"/>
  <c r="J26" i="1" s="1"/>
  <c r="F14" i="1"/>
  <c r="G13" i="1"/>
  <c r="C168" i="1" l="1"/>
  <c r="F168" i="1"/>
  <c r="J125" i="1"/>
  <c r="I80" i="1"/>
  <c r="J80" i="1" s="1"/>
  <c r="G168" i="1"/>
  <c r="E160" i="1"/>
  <c r="J63" i="1"/>
  <c r="D168" i="1"/>
  <c r="E168" i="1"/>
  <c r="J163" i="1"/>
  <c r="J49" i="1"/>
  <c r="I166" i="1"/>
  <c r="H168" i="1"/>
  <c r="I109" i="1"/>
  <c r="J109" i="1" s="1"/>
  <c r="J54" i="1"/>
  <c r="I60" i="1"/>
  <c r="J60" i="1" s="1"/>
  <c r="J82" i="1"/>
  <c r="J111" i="1"/>
  <c r="J166" i="1"/>
  <c r="I149" i="1"/>
  <c r="J149" i="1" s="1"/>
  <c r="J151" i="1"/>
  <c r="I52" i="1"/>
  <c r="J52" i="1" s="1"/>
  <c r="I155" i="1"/>
  <c r="J155" i="1" s="1"/>
  <c r="J162" i="1"/>
  <c r="I157" i="1" l="1"/>
  <c r="J157" i="1" l="1"/>
  <c r="I168" i="1"/>
  <c r="H174" i="1" l="1"/>
  <c r="J168" i="1"/>
</calcChain>
</file>

<file path=xl/sharedStrings.xml><?xml version="1.0" encoding="utf-8"?>
<sst xmlns="http://schemas.openxmlformats.org/spreadsheetml/2006/main" count="327" uniqueCount="272">
  <si>
    <t>澎湖縣政府</t>
    <phoneticPr fontId="2" type="noConversion"/>
  </si>
  <si>
    <t>公益彩券盈餘分配辦理社會福利事業情形季報表</t>
    <phoneticPr fontId="2" type="noConversion"/>
  </si>
  <si>
    <r>
      <t>中華民國</t>
    </r>
    <r>
      <rPr>
        <b/>
        <sz val="14"/>
        <color rgb="FFFF0000"/>
        <rFont val="標楷體"/>
        <family val="4"/>
        <charset val="136"/>
      </rPr>
      <t>114</t>
    </r>
    <r>
      <rPr>
        <b/>
        <sz val="14"/>
        <color indexed="8"/>
        <rFont val="標楷體"/>
        <family val="4"/>
        <charset val="136"/>
      </rPr>
      <t>年</t>
    </r>
    <r>
      <rPr>
        <b/>
        <sz val="14"/>
        <color rgb="FFFF0000"/>
        <rFont val="標楷體"/>
        <family val="4"/>
        <charset val="136"/>
      </rPr>
      <t>10</t>
    </r>
    <r>
      <rPr>
        <b/>
        <sz val="14"/>
        <color indexed="8"/>
        <rFont val="標楷體"/>
        <family val="4"/>
        <charset val="136"/>
      </rPr>
      <t>月份至</t>
    </r>
    <r>
      <rPr>
        <b/>
        <sz val="14"/>
        <color rgb="FFFF0000"/>
        <rFont val="標楷體"/>
        <family val="4"/>
        <charset val="136"/>
      </rPr>
      <t>12</t>
    </r>
    <r>
      <rPr>
        <b/>
        <sz val="14"/>
        <color indexed="8"/>
        <rFont val="標楷體"/>
        <family val="4"/>
        <charset val="136"/>
      </rPr>
      <t>月份（</t>
    </r>
    <r>
      <rPr>
        <b/>
        <sz val="14"/>
        <color rgb="FFFF0000"/>
        <rFont val="標楷體"/>
        <family val="4"/>
        <charset val="136"/>
      </rPr>
      <t>114</t>
    </r>
    <r>
      <rPr>
        <b/>
        <sz val="14"/>
        <color indexed="8"/>
        <rFont val="標楷體"/>
        <family val="4"/>
        <charset val="136"/>
      </rPr>
      <t>年度第</t>
    </r>
    <r>
      <rPr>
        <b/>
        <sz val="14"/>
        <color rgb="FFFF0000"/>
        <rFont val="標楷體"/>
        <family val="4"/>
        <charset val="136"/>
      </rPr>
      <t>4</t>
    </r>
    <r>
      <rPr>
        <b/>
        <sz val="14"/>
        <color indexed="8"/>
        <rFont val="標楷體"/>
        <family val="4"/>
        <charset val="136"/>
      </rPr>
      <t>季）</t>
    </r>
    <phoneticPr fontId="2" type="noConversion"/>
  </si>
  <si>
    <t>一、公益彩券盈餘分配款項管理方式：□基金管理■收支併列。</t>
    <phoneticPr fontId="2" type="noConversion"/>
  </si>
  <si>
    <t>二、公庫向公益彩券盈餘基金或專戶調借情形：</t>
  </si>
  <si>
    <t xml:space="preserve">    ■納入集中支付(計息：■是、□否)</t>
    <phoneticPr fontId="2" type="noConversion"/>
  </si>
  <si>
    <t xml:space="preserve">    □未納入集中支付</t>
  </si>
  <si>
    <t xml:space="preserve">      □未調借</t>
  </si>
  <si>
    <r>
      <t xml:space="preserve">      □調借，計息：□是、□否，未歸墊金額總計</t>
    </r>
    <r>
      <rPr>
        <u/>
        <sz val="14"/>
        <color indexed="8"/>
        <rFont val="標楷體"/>
        <family val="4"/>
        <charset val="136"/>
      </rPr>
      <t xml:space="preserve">              </t>
    </r>
    <r>
      <rPr>
        <sz val="14"/>
        <color indexed="8"/>
        <rFont val="標楷體"/>
        <family val="4"/>
        <charset val="136"/>
      </rPr>
      <t>。</t>
    </r>
  </si>
  <si>
    <r>
      <t>三、本年度第</t>
    </r>
    <r>
      <rPr>
        <sz val="14"/>
        <color rgb="FFFF0000"/>
        <rFont val="標楷體"/>
        <family val="4"/>
        <charset val="136"/>
      </rPr>
      <t>4</t>
    </r>
    <r>
      <rPr>
        <sz val="14"/>
        <color indexed="8"/>
        <rFont val="標楷體"/>
        <family val="4"/>
        <charset val="136"/>
      </rPr>
      <t>季，彩券盈餘分配數為</t>
    </r>
    <phoneticPr fontId="2" type="noConversion"/>
  </si>
  <si>
    <t>元。</t>
    <phoneticPr fontId="2" type="noConversion"/>
  </si>
  <si>
    <t>四、以前年度剩餘款處理情形：</t>
  </si>
  <si>
    <r>
      <t>（一）截至去年度12月31日止，公益彩券盈餘分配待運用數為</t>
    </r>
    <r>
      <rPr>
        <b/>
        <sz val="14"/>
        <color indexed="8"/>
        <rFont val="標楷體"/>
        <family val="4"/>
        <charset val="136"/>
      </rPr>
      <t>(a)</t>
    </r>
    <r>
      <rPr>
        <b/>
        <u/>
        <sz val="14"/>
        <color indexed="8"/>
        <rFont val="標楷體"/>
        <family val="4"/>
        <charset val="136"/>
      </rPr>
      <t xml:space="preserve"> </t>
    </r>
    <phoneticPr fontId="2" type="noConversion"/>
  </si>
  <si>
    <r>
      <t xml:space="preserve">   （a1）本縣</t>
    </r>
    <r>
      <rPr>
        <b/>
        <u/>
        <sz val="13"/>
        <color theme="3" tint="0.39997558519241921"/>
        <rFont val="標楷體"/>
        <family val="4"/>
        <charset val="136"/>
      </rPr>
      <t>113年度</t>
    </r>
    <r>
      <rPr>
        <sz val="13"/>
        <color indexed="8"/>
        <rFont val="標楷體"/>
        <family val="4"/>
        <charset val="136"/>
      </rPr>
      <t>公益彩劵盈餘專戶利息為</t>
    </r>
    <phoneticPr fontId="2" type="noConversion"/>
  </si>
  <si>
    <r>
      <t>（二）處理情形：</t>
    </r>
    <r>
      <rPr>
        <b/>
        <u/>
        <sz val="14"/>
        <color rgb="FFFF0000"/>
        <rFont val="標楷體"/>
        <family val="4"/>
        <charset val="136"/>
      </rPr>
      <t>存入專戶並配合年度預算執行</t>
    </r>
    <r>
      <rPr>
        <sz val="14"/>
        <color indexed="8"/>
        <rFont val="標楷體"/>
        <family val="4"/>
        <charset val="136"/>
      </rPr>
      <t>。</t>
    </r>
    <phoneticPr fontId="2" type="noConversion"/>
  </si>
  <si>
    <r>
      <t>五、本年度1月起至本季截止，累計公益彩券盈餘分配數為</t>
    </r>
    <r>
      <rPr>
        <b/>
        <sz val="14"/>
        <color indexed="8"/>
        <rFont val="標楷體"/>
        <family val="4"/>
        <charset val="136"/>
      </rPr>
      <t xml:space="preserve">(b) </t>
    </r>
    <r>
      <rPr>
        <b/>
        <u/>
        <sz val="14"/>
        <color indexed="8"/>
        <rFont val="標楷體"/>
        <family val="4"/>
        <charset val="136"/>
      </rPr>
      <t xml:space="preserve">                      </t>
    </r>
    <phoneticPr fontId="2" type="noConversion"/>
  </si>
  <si>
    <t>六、本年度公益彩券盈餘分配預算編列情形：</t>
  </si>
  <si>
    <r>
      <t xml:space="preserve">（一）歲入預算來源原編 </t>
    </r>
    <r>
      <rPr>
        <b/>
        <u/>
        <sz val="13"/>
        <color rgb="FFFF0000"/>
        <rFont val="標楷體"/>
        <family val="4"/>
        <charset val="136"/>
      </rPr>
      <t>219,272,195</t>
    </r>
    <r>
      <rPr>
        <sz val="13"/>
        <rFont val="標楷體"/>
        <family val="4"/>
        <charset val="136"/>
      </rPr>
      <t>元，追加</t>
    </r>
    <r>
      <rPr>
        <b/>
        <u/>
        <sz val="13"/>
        <color rgb="FFFF0000"/>
        <rFont val="標楷體"/>
        <family val="4"/>
        <charset val="136"/>
      </rPr>
      <t>31,232,458</t>
    </r>
    <r>
      <rPr>
        <sz val="13"/>
        <rFont val="標楷體"/>
        <family val="4"/>
        <charset val="136"/>
      </rPr>
      <t>元，動支預備金</t>
    </r>
    <r>
      <rPr>
        <b/>
        <u/>
        <sz val="13"/>
        <color rgb="FFFF0000"/>
        <rFont val="標楷體"/>
        <family val="4"/>
        <charset val="136"/>
      </rPr>
      <t>1,660,000</t>
    </r>
    <r>
      <rPr>
        <sz val="13"/>
        <rFont val="標楷體"/>
        <family val="4"/>
        <charset val="136"/>
      </rPr>
      <t>元，</t>
    </r>
    <r>
      <rPr>
        <b/>
        <sz val="13"/>
        <rFont val="標楷體"/>
        <family val="4"/>
        <charset val="136"/>
      </rPr>
      <t>合計</t>
    </r>
    <r>
      <rPr>
        <b/>
        <u/>
        <sz val="13"/>
        <color theme="4" tint="-0.249977111117893"/>
        <rFont val="標楷體"/>
        <family val="4"/>
        <charset val="136"/>
      </rPr>
      <t>252,164,653</t>
    </r>
    <r>
      <rPr>
        <b/>
        <sz val="13"/>
        <rFont val="標楷體"/>
        <family val="4"/>
        <charset val="136"/>
      </rPr>
      <t>元</t>
    </r>
    <r>
      <rPr>
        <sz val="13"/>
        <rFont val="標楷體"/>
        <family val="4"/>
        <charset val="136"/>
      </rPr>
      <t>。</t>
    </r>
    <phoneticPr fontId="2" type="noConversion"/>
  </si>
  <si>
    <r>
      <t xml:space="preserve">（二）歲出預算用途原編 </t>
    </r>
    <r>
      <rPr>
        <b/>
        <u/>
        <sz val="13"/>
        <color rgb="FFFF0000"/>
        <rFont val="標楷體"/>
        <family val="4"/>
        <charset val="136"/>
      </rPr>
      <t>219,272,195</t>
    </r>
    <r>
      <rPr>
        <b/>
        <sz val="13"/>
        <color theme="1"/>
        <rFont val="標楷體"/>
        <family val="4"/>
        <charset val="136"/>
      </rPr>
      <t>元</t>
    </r>
    <r>
      <rPr>
        <b/>
        <sz val="13"/>
        <color rgb="FFFF0000"/>
        <rFont val="標楷體"/>
        <family val="4"/>
        <charset val="136"/>
      </rPr>
      <t>，</t>
    </r>
    <r>
      <rPr>
        <sz val="13"/>
        <color theme="1"/>
        <rFont val="標楷體"/>
        <family val="4"/>
        <charset val="136"/>
      </rPr>
      <t>追加</t>
    </r>
    <r>
      <rPr>
        <b/>
        <u/>
        <sz val="13"/>
        <color rgb="FFFF0000"/>
        <rFont val="標楷體"/>
        <family val="4"/>
        <charset val="136"/>
      </rPr>
      <t>31,232,458</t>
    </r>
    <r>
      <rPr>
        <sz val="13"/>
        <color theme="1"/>
        <rFont val="標楷體"/>
        <family val="4"/>
        <charset val="136"/>
      </rPr>
      <t>元，動支預備金</t>
    </r>
    <r>
      <rPr>
        <b/>
        <u/>
        <sz val="13"/>
        <color rgb="FFFF0000"/>
        <rFont val="標楷體"/>
        <family val="4"/>
        <charset val="136"/>
      </rPr>
      <t>1,660,000</t>
    </r>
    <r>
      <rPr>
        <sz val="13"/>
        <color theme="1"/>
        <rFont val="標楷體"/>
        <family val="4"/>
        <charset val="136"/>
      </rPr>
      <t>元</t>
    </r>
    <r>
      <rPr>
        <b/>
        <sz val="13"/>
        <color theme="1"/>
        <rFont val="標楷體"/>
        <family val="4"/>
        <charset val="136"/>
      </rPr>
      <t>，合計</t>
    </r>
    <r>
      <rPr>
        <b/>
        <u/>
        <sz val="13"/>
        <color theme="4" tint="-0.249977111117893"/>
        <rFont val="標楷體"/>
        <family val="4"/>
        <charset val="136"/>
      </rPr>
      <t>252,164,653</t>
    </r>
    <r>
      <rPr>
        <b/>
        <sz val="13"/>
        <color theme="1" tint="0.14999847407452621"/>
        <rFont val="標楷體"/>
        <family val="4"/>
        <charset val="136"/>
      </rPr>
      <t>元。</t>
    </r>
    <r>
      <rPr>
        <sz val="13"/>
        <rFont val="標楷體"/>
        <family val="4"/>
        <charset val="136"/>
      </rPr>
      <t xml:space="preserve">
     </t>
    </r>
    <r>
      <rPr>
        <b/>
        <u/>
        <sz val="13"/>
        <color rgb="FFFF0000"/>
        <rFont val="標楷體"/>
        <family val="4"/>
        <charset val="136"/>
      </rPr>
      <t xml:space="preserve"> 以前年度保留款7,581,263元。</t>
    </r>
    <phoneticPr fontId="2" type="noConversion"/>
  </si>
  <si>
    <r>
      <t>（三）收支併列：總預算歲出預算社會福利科目金額</t>
    </r>
    <r>
      <rPr>
        <b/>
        <u/>
        <sz val="14"/>
        <color theme="4" tint="-0.249977111117893"/>
        <rFont val="標楷體"/>
        <family val="4"/>
        <charset val="136"/>
      </rPr>
      <t>(d)2,063,243,000元</t>
    </r>
    <r>
      <rPr>
        <sz val="14"/>
        <color indexed="8"/>
        <rFont val="標楷體"/>
        <family val="4"/>
        <charset val="136"/>
      </rPr>
      <t>，運用公益彩券盈餘占歲出預算社會福利財源比率</t>
    </r>
    <r>
      <rPr>
        <b/>
        <u/>
        <sz val="14"/>
        <color theme="4" tint="-0.249977111117893"/>
        <rFont val="標楷體"/>
        <family val="4"/>
        <charset val="136"/>
      </rPr>
      <t>(c)/(d)12.22%。</t>
    </r>
    <phoneticPr fontId="2" type="noConversion"/>
  </si>
  <si>
    <t>（四）第2季季報表另檢附「公益彩券盈餘分配支用編列情形表」如後。(公益彩券盈餘分配支用編列情形表係揭露公益彩券運用計畫財源編列情形，至是否符合相關運用規範，仍以年度考核審認結果為準。)</t>
    <phoneticPr fontId="2" type="noConversion"/>
  </si>
  <si>
    <t>七、公益彩券盈餘分配之執行數：</t>
  </si>
  <si>
    <t>單位：新臺幣元</t>
  </si>
  <si>
    <t>項目</t>
  </si>
  <si>
    <t>本年度預算數</t>
  </si>
  <si>
    <t>以前年度保留數</t>
  </si>
  <si>
    <t>第1季執行數</t>
  </si>
  <si>
    <t>第2季執行數</t>
  </si>
  <si>
    <t>第3季執行數</t>
  </si>
  <si>
    <t>第4季執行數</t>
  </si>
  <si>
    <t>本年度1月起至本季截止累計執行數</t>
    <phoneticPr fontId="2" type="noConversion"/>
  </si>
  <si>
    <t>執行率（%）</t>
  </si>
  <si>
    <t>備註</t>
    <phoneticPr fontId="2" type="noConversion"/>
  </si>
  <si>
    <t>（一）福利服務</t>
  </si>
  <si>
    <t>1.兒童及少年福利</t>
  </si>
  <si>
    <t>(1)辦理低收入戶暨弱勢兒童少年醫療補助</t>
    <phoneticPr fontId="2" type="noConversion"/>
  </si>
  <si>
    <t>1.原編列60萬，追減15萬元。
2.由(9)流入10萬元、6.(17)勻支15萬元。
3.依個案申請需求撥付。</t>
    <phoneticPr fontId="2" type="noConversion"/>
  </si>
  <si>
    <t>(2)辦理親屬安置服務計畫</t>
    <phoneticPr fontId="2" type="noConversion"/>
  </si>
  <si>
    <t>1.原編列28萬，追加14萬2,978元。
2.由5.(5)勻入5萬7,280元。
2.年度親屬安置需求增加。</t>
    <phoneticPr fontId="2" type="noConversion"/>
  </si>
  <si>
    <t>(3)辦理脆弱兒少及家庭社區支持服務方案(守護家庭小衛星)</t>
    <phoneticPr fontId="2" type="noConversion"/>
  </si>
  <si>
    <t>1.原編列27萬2,708元，追減2萬1,857元。
2.活動經費皆已執行完畢，惟部分人事費用未符補助資格，爰未支用相關經費。</t>
    <phoneticPr fontId="2" type="noConversion"/>
  </si>
  <si>
    <t>(4)辦理育兒指導服務方案。</t>
    <phoneticPr fontId="2" type="noConversion"/>
  </si>
  <si>
    <t>1.原編列28萬8,086元，追加4,635元。
2.人員未即時補齊，薪資無支用。
3.因到宅服務尚處推廣期，轉介案源有限且專業培訓受限，未來將強化與早療、育兒津貼等單位之橫向聯繫，建立常態化轉介管道，確保需求家庭能即時納入服務。</t>
    <phoneticPr fontId="2" type="noConversion"/>
  </si>
  <si>
    <t>(5)社會福利服務中心館舍維護費用(望安+兒少)</t>
    <phoneticPr fontId="2" type="noConversion"/>
  </si>
  <si>
    <t>依館舍實際需求採購核銷。</t>
    <phoneticPr fontId="2" type="noConversion"/>
  </si>
  <si>
    <t>(6)辦理我國少子女化對策計畫</t>
    <phoneticPr fontId="2" type="noConversion"/>
  </si>
  <si>
    <t>1.原編列29萬7,663元，追減5萬5,069元。
2.因人員異動，薪資自114年7月1日起支用。</t>
    <phoneticPr fontId="2" type="noConversion"/>
  </si>
  <si>
    <t>(7)辦理居家托育服務中心暨定點臨托計畫</t>
    <phoneticPr fontId="2" type="noConversion"/>
  </si>
  <si>
    <t>辦理完畢。</t>
    <phoneticPr fontId="2" type="noConversion"/>
  </si>
  <si>
    <t>(8)充實兒少福利中心圖書雜誌及兒少發展常態性活動</t>
    <phoneticPr fontId="2" type="noConversion"/>
  </si>
  <si>
    <t>(9)辦理弱勢兒童課後照顧服務</t>
    <phoneticPr fontId="2" type="noConversion"/>
  </si>
  <si>
    <t>1.流出10萬至(1)。
2.無申請案件。
3.已於115年檢討降低編列數額。</t>
    <phoneticPr fontId="2" type="noConversion"/>
  </si>
  <si>
    <t>(10)辦理青少年福利各項服務活動費、青年培力活動費及兒少安置機構教育人員訓練</t>
    <phoneticPr fontId="2" type="noConversion"/>
  </si>
  <si>
    <t>1.流出30萬至1.(15)。</t>
    <phoneticPr fontId="2" type="noConversion"/>
  </si>
  <si>
    <t>(11)辦理強化社會安全網-社會福利服務中心服務業務</t>
    <phoneticPr fontId="2" type="noConversion"/>
  </si>
  <si>
    <t>(12)辦理兒少福利各項服務評鑑及輔導等相關費用。</t>
    <phoneticPr fontId="2" type="noConversion"/>
  </si>
  <si>
    <t>1.由(13)勻入13萬。
2.辦理完畢。</t>
    <phoneticPr fontId="2" type="noConversion"/>
  </si>
  <si>
    <t>(13)辦理弱勢兒少藝文休閒活動</t>
    <phoneticPr fontId="2" type="noConversion"/>
  </si>
  <si>
    <t>1.勻出13萬至(12)。
2.年度親子活動辦理完畢。</t>
    <phoneticPr fontId="2" type="noConversion"/>
  </si>
  <si>
    <t>(14)補助團體辦理兒少及家庭社區支持服務方案(守護家庭小衛星)</t>
    <phoneticPr fontId="2" type="noConversion"/>
  </si>
  <si>
    <t>1.原編列2萬元，追加15萬5,000元。
2.依核定計畫全數支用完畢。</t>
    <phoneticPr fontId="2" type="noConversion"/>
  </si>
  <si>
    <t>(15)補助團體辦理社區托育服務方案費</t>
    <phoneticPr fontId="2" type="noConversion"/>
  </si>
  <si>
    <t>1.自1.(15)流用30萬元、3.(3)勻支165萬元。
辦理完畢。</t>
    <phoneticPr fontId="2" type="noConversion"/>
  </si>
  <si>
    <t>(16)補助團體辦理家庭支持服務資源布建方案計畫。</t>
    <phoneticPr fontId="2" type="noConversion"/>
  </si>
  <si>
    <t>1.原編列44萬12元，追減29萬2,012元。
2.年度執行率未達95%係因心理師差旅費未支應完全，故有賸餘款；115年將會審慎編列差旅費運用數</t>
    <phoneticPr fontId="2" type="noConversion"/>
  </si>
  <si>
    <t>(17)補助團體辦理托育資源中心計畫</t>
    <phoneticPr fontId="2" type="noConversion"/>
  </si>
  <si>
    <t>(18)補助機(關)構及團體辦理辦理兒童及少年機構安置、家庭寄養及親職輔導服務。</t>
    <phoneticPr fontId="2" type="noConversion"/>
  </si>
  <si>
    <t>1.原編列289萬8,000元，追加178萬5,912元。
2.因安置費用調整，追加數額，先用運縣款撥付，第4季使用盈餘撥付。</t>
    <phoneticPr fontId="2" type="noConversion"/>
  </si>
  <si>
    <t>(19)補助辦理弱勢少年自立生活方案</t>
    <phoneticPr fontId="2" type="noConversion"/>
  </si>
  <si>
    <t>1.無申請案件。
2.勻出8萬5,000元至(20)。
3.已於115年預算檢討減列。</t>
    <phoneticPr fontId="2" type="noConversion"/>
  </si>
  <si>
    <t>(20)辦理保母技術士考照交通住宿補助費。</t>
    <phoneticPr fontId="2" type="noConversion"/>
  </si>
  <si>
    <t>自(19)勻入8萬5,000元。</t>
    <phoneticPr fontId="2" type="noConversion"/>
  </si>
  <si>
    <t>(21)遲緩兒在地化早期療育計畫</t>
    <phoneticPr fontId="2" type="noConversion"/>
  </si>
  <si>
    <t>因行政督導及社工人員徵才困難；假日支援治療師3名差旅費用未用盡。故執行率未達75%，明年將妥善規劃提升執行率。</t>
    <phoneticPr fontId="2" type="noConversion"/>
  </si>
  <si>
    <t>(22)約聘社會工作員辦理強化社會安全網-社會福利服務中心人事費(含交通費)</t>
    <phoneticPr fontId="2" type="noConversion"/>
  </si>
  <si>
    <t>1.原編列493萬5,335元，追減10萬7,690元。
2.人員異動致薪資剩餘。</t>
    <phoneticPr fontId="2" type="noConversion"/>
  </si>
  <si>
    <t>(23)社會福利服務中心充實設施設備及修繕費。</t>
    <phoneticPr fontId="2" type="noConversion"/>
  </si>
  <si>
    <t>(24)補助協會等團體辦理公共托育修繕及開辦設施設備費</t>
    <phoneticPr fontId="2" type="noConversion"/>
  </si>
  <si>
    <t>1.原編列300萬元，追加800萬元，動支166萬。
2.保留673萬7,099元(含五德托嬰298萬7,099元及文光托嬰375萬)，俟工程完結後撥付。
3.預備金166萬未支用撤銷。</t>
    <phoneticPr fontId="2" type="noConversion"/>
  </si>
  <si>
    <t>(25)辦理定點臨托設施設備費</t>
    <phoneticPr fontId="2" type="noConversion"/>
  </si>
  <si>
    <t>由其他經費辦理。</t>
    <phoneticPr fontId="2" type="noConversion"/>
  </si>
  <si>
    <t>(26)新建案山室內共融遊戲場及公共托嬰中心</t>
    <phoneticPr fontId="2" type="noConversion"/>
  </si>
  <si>
    <t>1.原無編列，追加1,504萬5,000元。
2.保留案山托嬰中心預算688萬5,000元。</t>
    <phoneticPr fontId="2" type="noConversion"/>
  </si>
  <si>
    <t>小計</t>
  </si>
  <si>
    <t>2.婦女福利</t>
    <phoneticPr fontId="2" type="noConversion"/>
  </si>
  <si>
    <t>(1)辦理新住民整合型社區服務據點、新住民家庭服務計畫及新住民社區參與</t>
    <phoneticPr fontId="2" type="noConversion"/>
  </si>
  <si>
    <t>1.原編列221萬2,877元，追加1萬6,248元。
2.因新住民中心人員異動致薪資剩餘。</t>
    <phoneticPr fontId="2" type="noConversion"/>
  </si>
  <si>
    <t>(2)辦理性別平等業務</t>
    <phoneticPr fontId="2" type="noConversion"/>
  </si>
  <si>
    <t>1.原編列76萬8,186元，追加1萬9,208元。
2.因第4季人力未補齊，故剩餘而未達95%</t>
    <phoneticPr fontId="2" type="noConversion"/>
  </si>
  <si>
    <t>(3)辦理婦女福利服務中心及性別友善等相關計畫。</t>
    <phoneticPr fontId="2" type="noConversion"/>
  </si>
  <si>
    <t>由(4)勻入6萬7,425元，</t>
    <phoneticPr fontId="2" type="noConversion"/>
  </si>
  <si>
    <t>(4)辦理婦女節慶相關活動</t>
    <phoneticPr fontId="2" type="noConversion"/>
  </si>
  <si>
    <t>1.勻出6萬7425至(3)。
2.節慶活動形式多樣化，每年所提案經費不盡相同，仍以實際需求規劃編列經費。</t>
    <phoneticPr fontId="2" type="noConversion"/>
  </si>
  <si>
    <t>(5)補助團體辦理新住民整合型社區服務據點</t>
    <phoneticPr fontId="2" type="noConversion"/>
  </si>
  <si>
    <t>1.勻出12萬元至4.(12)，
2.勻出10萬至5.(9)，
3.因114年度望安鄉無單位申請故剩餘22萬，115年將積極詢問望安各單位承接意願。</t>
    <phoneticPr fontId="2" type="noConversion"/>
  </si>
  <si>
    <t>(6)補助團體辦理婦女相關計畫配合款</t>
    <phoneticPr fontId="2" type="noConversion"/>
  </si>
  <si>
    <t>依實際需求辦理，經考量近三年使用情形，皆未達95%執行率，已於115年修編經費為全年70萬元整。</t>
  </si>
  <si>
    <t>3.老人福利</t>
  </si>
  <si>
    <t>(1)補助社區發展協會等團體辦理社區照顧關懷據點計畫。</t>
    <phoneticPr fontId="2" type="noConversion"/>
  </si>
  <si>
    <t>(2)辦理社區照顧關懷據點健康導入多元活動(含獎補助)</t>
    <phoneticPr fontId="2" type="noConversion"/>
  </si>
  <si>
    <t>依業務實際需求支用。115年度將擴大辦理場次。</t>
    <phoneticPr fontId="2" type="noConversion"/>
  </si>
  <si>
    <t>(3)補助轄內公所及社區發展協會等團體辦理低收及中低收入獨居長者扶助餐食服務費</t>
    <phoneticPr fontId="2" type="noConversion"/>
  </si>
  <si>
    <t>1.勻出80萬至(7)、勻出180萬至(13)、勻出165萬至1.(15)。
2、依業務實際需求支用。</t>
    <phoneticPr fontId="2" type="noConversion"/>
  </si>
  <si>
    <t>(4)辦理老人假牙行政事務費。</t>
    <phoneticPr fontId="2" type="noConversion"/>
  </si>
  <si>
    <t>(5)臨時人員2人辦理強化本縣整備長期照顧服務計畫。</t>
    <phoneticPr fontId="2" type="noConversion"/>
  </si>
  <si>
    <t>(6)委請個人從事獨居長者扶助餐食相關業務費</t>
    <phoneticPr fontId="2" type="noConversion"/>
  </si>
  <si>
    <t>中央補助增加優先使用中央補助。</t>
    <phoneticPr fontId="2" type="noConversion"/>
  </si>
  <si>
    <t>(7)辦理本縣獨居老人緊急救援連線系統服務量能提升計畫</t>
    <phoneticPr fontId="2" type="noConversion"/>
  </si>
  <si>
    <t>自4.(3)勻入12萬、自(3)流入80萬。</t>
    <phoneticPr fontId="2" type="noConversion"/>
  </si>
  <si>
    <t>(8)補助車船處辦理社會福利車廂廣告費。</t>
    <phoneticPr fontId="2" type="noConversion"/>
  </si>
  <si>
    <t>(9)補助團體辦理長青學苑、重陽節敬老系列活動及老人相關活動</t>
    <phoneticPr fontId="2" type="noConversion"/>
  </si>
  <si>
    <t>依實際執行經費辦理核銷。</t>
    <phoneticPr fontId="2" type="noConversion"/>
  </si>
  <si>
    <t>(10)長青活動中心等公有建物消防火檢、公安檢查及設備修繕暨內部設施。</t>
    <phoneticPr fontId="2" type="noConversion"/>
  </si>
  <si>
    <t>由(11)勻入4萬、由(2)勻入3萬，依館舍實際需求採購核銷。</t>
    <phoneticPr fontId="2" type="noConversion"/>
  </si>
  <si>
    <t>(11)辦理獨居老人雲端資訊管理平台暨外展服務計畫</t>
    <phoneticPr fontId="2" type="noConversion"/>
  </si>
  <si>
    <t>自115年起改用社家署系統，故取消此經費編列。</t>
    <phoneticPr fontId="2" type="noConversion"/>
  </si>
  <si>
    <t>(12)補助辦理強化獨居老人關懷服務計畫。</t>
    <phoneticPr fontId="2" type="noConversion"/>
  </si>
  <si>
    <t>(13)辦理中低收入失能老人機構公費安置及老人保護安置費、驗傷、體檢等補助</t>
    <phoneticPr fontId="2" type="noConversion"/>
  </si>
  <si>
    <t>由(3)勻入180萬。</t>
    <phoneticPr fontId="2" type="noConversion"/>
  </si>
  <si>
    <t>(14)充實本縣長青活動中心等公有建物設施設備修繕及充實辦公室設施設備費。</t>
    <phoneticPr fontId="2" type="noConversion"/>
  </si>
  <si>
    <t>(15)補助辦理社區照顧關懷據點充實設施設備經費。</t>
    <phoneticPr fontId="2" type="noConversion"/>
  </si>
  <si>
    <t>依據點實際申請及執行經費辦理核銷。</t>
    <phoneticPr fontId="2" type="noConversion"/>
  </si>
  <si>
    <t>(16)補助團體辦理長者營養餐食設施設費</t>
    <phoneticPr fontId="2" type="noConversion"/>
  </si>
  <si>
    <t>原編列20萬元，由4.(26)流入1萬5,000元。</t>
    <phoneticPr fontId="2" type="noConversion"/>
  </si>
  <si>
    <t>(17)享居社福養生園區興建工程費(114年工程款)</t>
    <phoneticPr fontId="2" type="noConversion"/>
  </si>
  <si>
    <t>1.原編列2,572萬8,503元，追加818萬5,651元。
2.辦理完畢。</t>
    <phoneticPr fontId="2" type="noConversion"/>
  </si>
  <si>
    <t>(18)享居社福養生園區興建工程費(113年保留款)</t>
    <phoneticPr fontId="2" type="noConversion"/>
  </si>
  <si>
    <t>4.身心障礙者福利</t>
  </si>
  <si>
    <t>(1)辦理身心障礙者日間照顧及住宿式照顧補助費</t>
    <phoneticPr fontId="2" type="noConversion"/>
  </si>
  <si>
    <t>(2)辦理身心障礙者需求評估新制計畫(含人力2人、外聘督導計畫)</t>
    <phoneticPr fontId="2" type="noConversion"/>
  </si>
  <si>
    <t>1.原編列190萬4,162元，追加3萬4,562元。
2.因114年度人事費預編專業證照加給費用，因社工員未於整年度領取專業證照加給費用以及退還4月份、11月份及12月份薪資，故人事費用剩餘較多。
3.115年度將參酌114年度人事費用編列預算進行追減。</t>
    <phoneticPr fontId="2" type="noConversion"/>
  </si>
  <si>
    <t>(3)委託辦理身心障礙者緊急救援連線服務</t>
    <phoneticPr fontId="2" type="noConversion"/>
  </si>
  <si>
    <t>依委託契約辦理核銷。</t>
    <phoneticPr fontId="2" type="noConversion"/>
  </si>
  <si>
    <t>(4)委託辦理身心障礙者全日型照顧機構管理營運計畫</t>
    <phoneticPr fontId="2" type="noConversion"/>
  </si>
  <si>
    <t>(5)委託辦理身心障礙者復康巴士交通服務計畫</t>
    <phoneticPr fontId="2" type="noConversion"/>
  </si>
  <si>
    <t>1.原編列227萬3,000元，追減8萬1000元。
2.依契約期程撥付，辦理完畢。</t>
    <phoneticPr fontId="2" type="noConversion"/>
  </si>
  <si>
    <t>(6)委託辦理輔具資源中心服務計畫</t>
    <phoneticPr fontId="2" type="noConversion"/>
  </si>
  <si>
    <t>(7)辦理身心障礙勵志館書籍影音購置、拍攝、軟體維護宣傳活動及各類表冊等</t>
    <phoneticPr fontId="2" type="noConversion"/>
  </si>
  <si>
    <t>(8)辦理家庭照顧者支持性服務創新型計畫。</t>
    <phoneticPr fontId="2" type="noConversion"/>
  </si>
  <si>
    <t>因工作人員尚未補齊，故執行率未達95%，115年將持續招聘。</t>
    <phoneticPr fontId="2" type="noConversion"/>
  </si>
  <si>
    <t>(9)建構家庭照顧者支持服務網絡計畫</t>
    <phoneticPr fontId="2" type="noConversion"/>
  </si>
  <si>
    <t>(10)身心障礙福利資源發展暨社團輔導培力計畫</t>
    <phoneticPr fontId="2" type="noConversion"/>
  </si>
  <si>
    <t>(11)受補助單位辦理視覺障礙者生活重建服務方案計畫</t>
  </si>
  <si>
    <t>(12)補助本縣各社福團體、機構辦理身障、老人、兒少、婦女、志願服務等各項福利服務活動</t>
    <phoneticPr fontId="2" type="noConversion"/>
  </si>
  <si>
    <t>由2.(5)勻入12萬。</t>
    <phoneticPr fontId="2" type="noConversion"/>
  </si>
  <si>
    <t>(13)補助團體辦理身心障礙個人照顧-社區日間作業設施計畫</t>
    <phoneticPr fontId="2" type="noConversion"/>
  </si>
  <si>
    <t>依實際服務人數及業務需求支用。</t>
    <phoneticPr fontId="2" type="noConversion"/>
  </si>
  <si>
    <t>(14)補助辦理家庭托顧服務計畫</t>
    <phoneticPr fontId="2" type="noConversion"/>
  </si>
  <si>
    <t>(15)補助辦理身心障礙者自立生活支持計畫</t>
    <phoneticPr fontId="2" type="noConversion"/>
  </si>
  <si>
    <t>1.配合中央時數審查，致使相關服務時數核定調整，並隨之縮減服務費支出。
2.115年度將參考114年調整後之服務時數標準，重新測算估列各項經費需求，以提升預算執行效益。</t>
    <phoneticPr fontId="2" type="noConversion"/>
  </si>
  <si>
    <t>(16)補助辦理身障各類服務人員在職訓練</t>
    <phoneticPr fontId="2" type="noConversion"/>
  </si>
  <si>
    <t>(17)補助團體辦理精神障礙者協作模式服務據點計畫</t>
    <phoneticPr fontId="2" type="noConversion"/>
  </si>
  <si>
    <t>因有一名社工員係2月底才起聘，未全年在職，故勞健退等費用未執行完畢。</t>
    <phoneticPr fontId="2" type="noConversion"/>
  </si>
  <si>
    <t>(18)補助團體辦理身心障礙者社區式日間服務布建計畫。</t>
    <phoneticPr fontId="2" type="noConversion"/>
  </si>
  <si>
    <t>執行完畢。</t>
    <phoneticPr fontId="2" type="noConversion"/>
  </si>
  <si>
    <t>(19)補助照顧服務協會等團體辦理身心障礙者多元社區居住與生活服務計畫。</t>
    <phoneticPr fontId="2" type="noConversion"/>
  </si>
  <si>
    <t>1.原編列50萬元，追減30萬元。
2.因生活服務員未補齊，故執行率未達95%，115年將持續招聘。</t>
    <phoneticPr fontId="2" type="noConversion"/>
  </si>
  <si>
    <t>(20)約聘社會工作員辦理強化社會安全網-精神障礙者協作模式服務據點方案管理人事費(含交通費)</t>
    <phoneticPr fontId="2" type="noConversion"/>
  </si>
  <si>
    <t>1.原編列28萬3,299元，追減6萬5,252元。
2.自(22)勻入6,560元及(21)勻入3,750元。</t>
    <phoneticPr fontId="2" type="noConversion"/>
  </si>
  <si>
    <t>(21)約聘社會工作員辦理強化社會安全網---提升身心障礙者需求評估服務品質人事費(含交通費)</t>
    <phoneticPr fontId="2" type="noConversion"/>
  </si>
  <si>
    <t>1.原編列22萬4,721元，追加6027元。
2.勻出3,750元至(20)。</t>
    <phoneticPr fontId="2" type="noConversion"/>
  </si>
  <si>
    <t>(22)辦理身心障礙照顧服務資源布建計畫(含業務費+人事費)</t>
    <phoneticPr fontId="2" type="noConversion"/>
  </si>
  <si>
    <t xml:space="preserve">1.原編列280萬4,365元，追加2萬5,905元。
3.勻出6,560元至(20)。                  
4.因工作人員尚未補齊，故執行率未達95%，115年將持續招聘。 </t>
    <phoneticPr fontId="2" type="noConversion"/>
  </si>
  <si>
    <t>(23)布建輔具服務資源及充實本縣輔具資源中心輔具設備</t>
    <phoneticPr fontId="2" type="noConversion"/>
  </si>
  <si>
    <t>持續執行中，依委託契約辦理核銷。</t>
    <phoneticPr fontId="2" type="noConversion"/>
  </si>
  <si>
    <t>(24)辦理本縣樂朋家園機構充實設施設備及修繕費</t>
    <phoneticPr fontId="2" type="noConversion"/>
  </si>
  <si>
    <t>(25)本縣身障福利服務中心扶手等無障礙設施及冷氣等設備更新</t>
    <phoneticPr fontId="2" type="noConversion"/>
  </si>
  <si>
    <t>辦理完畢，依館舍需求辦理採購沖銷。</t>
    <phoneticPr fontId="2" type="noConversion"/>
  </si>
  <si>
    <t>(26)補助機構團體設施設備及空間無障礙修繕</t>
    <phoneticPr fontId="2" type="noConversion"/>
  </si>
  <si>
    <t>1.辦理完成。
2.勻出1萬5,000至3.(16)。</t>
    <phoneticPr fontId="2" type="noConversion"/>
  </si>
  <si>
    <t>(27)補助身心障礙福利機構等單位建物整體修繕費用</t>
    <phoneticPr fontId="2" type="noConversion"/>
  </si>
  <si>
    <t>5.家庭暴力暨性侵害防治</t>
    <phoneticPr fontId="2" type="noConversion"/>
  </si>
  <si>
    <t>(1)辦理推展社會福利服務家庭支持服務方案計畫。</t>
    <phoneticPr fontId="2" type="noConversion"/>
  </si>
  <si>
    <t>因業務銜接導致經費預算未達95%，已於115年度減編。</t>
    <phoneticPr fontId="2" type="noConversion"/>
  </si>
  <si>
    <t>(2)辦理本縣家事事件服務中心及家庭暴力相關服務計畫。</t>
    <phoneticPr fontId="2" type="noConversion"/>
  </si>
  <si>
    <t>1.原編列115萬5,597元，追加1萬8,744元。
2.勻出4萬至(3)。</t>
    <phoneticPr fontId="2" type="noConversion"/>
  </si>
  <si>
    <t>(3)辦理社區防暴初級預防等相關培力及活動。</t>
    <phoneticPr fontId="2" type="noConversion"/>
  </si>
  <si>
    <t>1.原編列142萬5,497元，追加1萬8,744元。
2.由(2)勻入4萬。</t>
    <phoneticPr fontId="2" type="noConversion"/>
  </si>
  <si>
    <t>(4)辦理逆境少年及家庭支持服務方案計畫。</t>
    <phoneticPr fontId="2" type="noConversion"/>
  </si>
  <si>
    <t>1.原編列18萬5,193元，追減1萬200元。
2.辦理完畢。</t>
    <phoneticPr fontId="2" type="noConversion"/>
  </si>
  <si>
    <t>(5)辦理強化社會安全網計畫行政事務費用</t>
    <phoneticPr fontId="2" type="noConversion"/>
  </si>
  <si>
    <t>1.辦理完畢。
2.勻出5萬7,280元至1.(2)。</t>
    <phoneticPr fontId="2" type="noConversion"/>
  </si>
  <si>
    <t>(6)補助團辦理保護性被害人服務相關計畫</t>
    <phoneticPr fontId="2" type="noConversion"/>
  </si>
  <si>
    <t>本案年度全額追減，下一年度依需求編列。</t>
    <phoneticPr fontId="2" type="noConversion"/>
  </si>
  <si>
    <t>(7)辦理推動性騷擾防治方案業務費</t>
    <phoneticPr fontId="2" type="noConversion"/>
  </si>
  <si>
    <t>(8)補助辦理性別暴力防治宣導及紫絲帶認證社區獎勵案</t>
    <phoneticPr fontId="2" type="noConversion"/>
  </si>
  <si>
    <t>(9)家庭暴力暨性侵害加害人身心治療及輔導教育計畫。</t>
    <phoneticPr fontId="2" type="noConversion"/>
  </si>
  <si>
    <t>1.由2.(5)勻入10萬。
2.由6.(17)勻入11萬。</t>
    <phoneticPr fontId="2" type="noConversion"/>
  </si>
  <si>
    <t>(10)約聘社會工作員強化社會安全網計畫-優化保護服務輸送，提升風險控管保護(含交通費)</t>
    <phoneticPr fontId="2" type="noConversion"/>
  </si>
  <si>
    <t>1.原編列121萬5,068元，追加3萬104元。
2.辦理完畢。</t>
    <phoneticPr fontId="2" type="noConversion"/>
  </si>
  <si>
    <t>(11)約聘社會工作員辦理強化社會安全網--精進兒少家外安置人事費(含交通費)</t>
    <phoneticPr fontId="2" type="noConversion"/>
  </si>
  <si>
    <t>1.原編列22萬9,497元，追加5,698元。
2.辦理完畢。</t>
    <phoneticPr fontId="2" type="noConversion"/>
  </si>
  <si>
    <t>(12)約聘社會工作員辦理強化社會安全網--性騷擾申訴案件人事費(含交通費)</t>
    <phoneticPr fontId="2" type="noConversion"/>
  </si>
  <si>
    <t>1.原編列24萬3,891元，追加4,348元。
2.辦理完畢。</t>
    <phoneticPr fontId="2" type="noConversion"/>
  </si>
  <si>
    <t>(13)約聘人員辦理推動性騷擾防治方案業務費(含交通費)</t>
    <phoneticPr fontId="2" type="noConversion"/>
  </si>
  <si>
    <t>部分經費係113年預算轉正，113年未足年聘齊人力。</t>
    <phoneticPr fontId="2" type="noConversion"/>
  </si>
  <si>
    <t>(14)辦理強化社會安全網計畫第二期計畫-精進及擴充兒少家外安置資源：建立在地評估小組。</t>
    <phoneticPr fontId="2" type="noConversion"/>
  </si>
  <si>
    <t>1.原編列2萬2000元，追減4,355元。
2.辦理完畢。</t>
    <phoneticPr fontId="2" type="noConversion"/>
  </si>
  <si>
    <t>6.其他福利</t>
    <phoneticPr fontId="2" type="noConversion"/>
  </si>
  <si>
    <t>(1)辦理社工人員執業安全及支持協助方案</t>
    <phoneticPr fontId="2" type="noConversion"/>
  </si>
  <si>
    <t>於115年度重新規劃辦理方案內容或依需求辦理經費追減事宜。</t>
    <phoneticPr fontId="2" type="noConversion"/>
  </si>
  <si>
    <t>(2)補助團體辦理推展多元社會福利方案實施計畫(含設施設備費)</t>
    <phoneticPr fontId="2" type="noConversion"/>
  </si>
  <si>
    <t>1.申請單位核銷未達預期。
2.於115年計畫核定將經費支用情形納入考量。</t>
    <phoneticPr fontId="2" type="noConversion"/>
  </si>
  <si>
    <t>(3)臨時人員人協辦社會福利業務及長青活動中心管理員</t>
    <phoneticPr fontId="2" type="noConversion"/>
  </si>
  <si>
    <t>1.原編列174萬元，追加24萬2,484元。
2.辦理完畢。</t>
    <phoneticPr fontId="2" type="noConversion"/>
  </si>
  <si>
    <t>(4)辦理公益彩券盈餘推廣計畫</t>
    <phoneticPr fontId="2" type="noConversion"/>
  </si>
  <si>
    <t>1.原編列98萬9,877元，追加1萬6,248元。
2.辦理完畢。</t>
    <phoneticPr fontId="2" type="noConversion"/>
  </si>
  <si>
    <t>(5)辦理社區再造培力中心計畫</t>
    <phoneticPr fontId="2" type="noConversion"/>
  </si>
  <si>
    <t>1.原編列124萬8,564元，追加1萬7,904元。
2.部分經費以中央補助先行支用，故執行率未達95%，後續經費執行上會減少中央代墊情形以提高執行率。</t>
    <phoneticPr fontId="2" type="noConversion"/>
  </si>
  <si>
    <t>(6)辦理社區發展相關業務</t>
    <phoneticPr fontId="2" type="noConversion"/>
  </si>
  <si>
    <t>因計畫人力未足月聘齊。</t>
    <phoneticPr fontId="2" type="noConversion"/>
  </si>
  <si>
    <t>(7)赴台接替代役男交通住宿費及替代役男返鄉外勤、交通費、雜支及替代役男住宿費</t>
    <phoneticPr fontId="2" type="noConversion"/>
  </si>
  <si>
    <t>由(8)勻入5萬。</t>
    <phoneticPr fontId="2" type="noConversion"/>
  </si>
  <si>
    <t>(8)社會福利資訊系統與高風險預警系統</t>
    <phoneticPr fontId="2" type="noConversion"/>
  </si>
  <si>
    <t>1.依委託契約核銷。
2.勻出5萬至(7)。
3.已於115年度檢討經費編列。</t>
    <phoneticPr fontId="2" type="noConversion"/>
  </si>
  <si>
    <t>(9)辦理社區培力均衡區域發展實施計畫。</t>
    <phoneticPr fontId="2" type="noConversion"/>
  </si>
  <si>
    <t>(10)推動社區發展工作辦理走動式績優社區觀摩實施計畫</t>
    <phoneticPr fontId="2" type="noConversion"/>
  </si>
  <si>
    <t>(11)補助辦理社區再造培力中心計畫。</t>
    <phoneticPr fontId="2" type="noConversion"/>
  </si>
  <si>
    <t>(12)補助各社區成果維護費及聯合社區相關活動費</t>
    <phoneticPr fontId="2" type="noConversion"/>
  </si>
  <si>
    <t>(13)補助大專院校辦理大專校院培力社區擴展服務創新實施計畫</t>
    <phoneticPr fontId="2" type="noConversion"/>
  </si>
  <si>
    <t>(14)委託辦理志願服務推廣中心業務。</t>
    <phoneticPr fontId="2" type="noConversion"/>
  </si>
  <si>
    <t>(15)志願服務聯繫會報及志願服務運用單位績效考核評鑑</t>
    <phoneticPr fontId="2" type="noConversion"/>
  </si>
  <si>
    <t>(16)補助志願服務團體志工保險費、獎勵金</t>
    <phoneticPr fontId="2" type="noConversion"/>
  </si>
  <si>
    <t>依獲獎單位實際保險人數撥付。</t>
    <phoneticPr fontId="2" type="noConversion"/>
  </si>
  <si>
    <t>(17)補助非老非障服務對象安置及服務費用</t>
    <phoneticPr fontId="2" type="noConversion"/>
  </si>
  <si>
    <t>1.原編列188萬4960元，追減85萬8,960元。
2.流出15萬至1.(1)。
3.執行率未達95%係因非老非障安置數未如預估；115年將再評估可能執行數並視實際情形進行追加減。</t>
    <phoneticPr fontId="2" type="noConversion"/>
  </si>
  <si>
    <t>(18)約聘(僱)人員辦理社會福利業務</t>
    <phoneticPr fontId="2" type="noConversion"/>
  </si>
  <si>
    <t>(19)辦理公益勸募研習訓練與宣導</t>
    <phoneticPr fontId="2" type="noConversion"/>
  </si>
  <si>
    <t>(20)社區再造培力中心設施設備費</t>
    <phoneticPr fontId="2" type="noConversion"/>
  </si>
  <si>
    <t>(21)各福利方案購置充實設施設備及修繕費。</t>
    <phoneticPr fontId="2" type="noConversion"/>
  </si>
  <si>
    <t>依館舍實際需求辦理採購。</t>
    <phoneticPr fontId="2" type="noConversion"/>
  </si>
  <si>
    <t>(22)社工人員執業安全擴展實境教育訓練設備計畫</t>
    <phoneticPr fontId="2" type="noConversion"/>
  </si>
  <si>
    <t>辦理完畢，購置6組VR設備。</t>
    <phoneticPr fontId="2" type="noConversion"/>
  </si>
  <si>
    <t>（二）社會救助</t>
  </si>
  <si>
    <t>(1)低收入戶家庭生活補助</t>
    <phoneticPr fontId="2" type="noConversion"/>
  </si>
  <si>
    <r>
      <t xml:space="preserve">(2)辦理民眾急難救助
</t>
    </r>
    <r>
      <rPr>
        <b/>
        <sz val="10"/>
        <rFont val="標楷體"/>
        <family val="4"/>
        <charset val="136"/>
      </rPr>
      <t>(含川資救助)</t>
    </r>
    <phoneticPr fontId="2" type="noConversion"/>
  </si>
  <si>
    <t>(3)社會救助複查</t>
    <phoneticPr fontId="2" type="noConversion"/>
  </si>
  <si>
    <t>(4)低收入戶產婦生育補助</t>
    <phoneticPr fontId="2" type="noConversion"/>
  </si>
  <si>
    <t>依媒合個案實際需求撥付。</t>
    <phoneticPr fontId="2" type="noConversion"/>
  </si>
  <si>
    <t>(5)社會救助業務訓練費用及雜支</t>
    <phoneticPr fontId="2" type="noConversion"/>
  </si>
  <si>
    <t>(6)辦理家庭自立脫貧計畫</t>
    <phoneticPr fontId="2" type="noConversion"/>
  </si>
  <si>
    <t>（三）社會保險</t>
  </si>
  <si>
    <t>無</t>
    <phoneticPr fontId="2" type="noConversion"/>
  </si>
  <si>
    <t>（四）國民就業</t>
  </si>
  <si>
    <t>辦理就業平等業務及諮詢服務中心等費用</t>
    <phoneticPr fontId="2" type="noConversion"/>
  </si>
  <si>
    <t>辦理就業平等業務費用</t>
  </si>
  <si>
    <t>（五）醫療保健</t>
  </si>
  <si>
    <t>本縣民眾醫療照護交通補助費</t>
    <phoneticPr fontId="2" type="noConversion"/>
  </si>
  <si>
    <t>千元整數</t>
    <phoneticPr fontId="2" type="noConversion"/>
  </si>
  <si>
    <t>合        計</t>
  </si>
  <si>
    <t>填表說明：1.「福利類別及項目」，得視當季實際執行情形酌予增減或修正。</t>
    <phoneticPr fontId="2" type="noConversion"/>
  </si>
  <si>
    <t>(C)↑</t>
    <phoneticPr fontId="2" type="noConversion"/>
  </si>
  <si>
    <t xml:space="preserve">          2.歲出預算社會福利科目金額係指總預算歲出政事別預算總表中，社會福利支出科目預算數。</t>
  </si>
  <si>
    <r>
      <t xml:space="preserve">          3.</t>
    </r>
    <r>
      <rPr>
        <b/>
        <sz val="12"/>
        <color indexed="10"/>
        <rFont val="標楷體"/>
        <family val="4"/>
        <charset val="136"/>
      </rPr>
      <t>累計執行數包含以前年度保留款於本年度實際執行數，本年度預算保留款不予計入。</t>
    </r>
  </si>
  <si>
    <r>
      <t xml:space="preserve">          4.請說明計畫執行率不佳原因，</t>
    </r>
    <r>
      <rPr>
        <b/>
        <sz val="12"/>
        <color indexed="10"/>
        <rFont val="標楷體"/>
        <family val="4"/>
        <charset val="136"/>
      </rPr>
      <t>第4季季報表請併同說明本年度預算保留至以後年度執行之情形</t>
    </r>
    <r>
      <rPr>
        <sz val="12"/>
        <color indexed="10"/>
        <rFont val="標楷體"/>
        <family val="4"/>
        <charset val="136"/>
      </rPr>
      <t>。</t>
    </r>
  </si>
  <si>
    <t>八、本年度1月起至本季截止公益彩券盈餘分配剩餘情形：</t>
  </si>
  <si>
    <r>
      <t>（一）本年度1月起至本季截止，累計公益彩券盈餘分配待運用數(f)=(a)+(b)-(C）</t>
    </r>
    <r>
      <rPr>
        <u/>
        <sz val="14"/>
        <color indexed="8"/>
        <rFont val="標楷體"/>
        <family val="4"/>
        <charset val="136"/>
      </rPr>
      <t xml:space="preserve">                   </t>
    </r>
    <phoneticPr fontId="2" type="noConversion"/>
  </si>
  <si>
    <t xml:space="preserve">       另本年度保留款金額合計　　　　</t>
    <phoneticPr fontId="2" type="noConversion"/>
  </si>
  <si>
    <t>元（第4季季報表須填列）。</t>
    <phoneticPr fontId="2" type="noConversion"/>
  </si>
  <si>
    <t>（二）尚未執行之原因：部分計畫人力異動頻繁無全年度進用致經費無支用，另新建案尚在更變設計故無法順利估驗撥款。</t>
    <phoneticPr fontId="2" type="noConversion"/>
  </si>
  <si>
    <r>
      <t>九、公益彩券盈餘預算經費動支及核銷預估情形： （第4季</t>
    </r>
    <r>
      <rPr>
        <sz val="14"/>
        <color indexed="10"/>
        <rFont val="標楷體"/>
        <family val="4"/>
        <charset val="136"/>
      </rPr>
      <t>季</t>
    </r>
    <r>
      <rPr>
        <sz val="14"/>
        <color indexed="8"/>
        <rFont val="標楷體"/>
        <family val="4"/>
        <charset val="136"/>
      </rPr>
      <t xml:space="preserve">報表本欄免填）                                  </t>
    </r>
  </si>
  <si>
    <t>承辦人員簽章：</t>
  </si>
  <si>
    <t>業務單位</t>
  </si>
  <si>
    <t>聯絡電話：</t>
  </si>
  <si>
    <t>李家隆</t>
    <phoneticPr fontId="2" type="noConversion"/>
  </si>
  <si>
    <t>主管簽章：</t>
  </si>
  <si>
    <t>填表日期：</t>
  </si>
  <si>
    <t>115.1.30</t>
    <phoneticPr fontId="2" type="noConversion"/>
  </si>
  <si>
    <t>會計單位</t>
  </si>
  <si>
    <t>機關主管</t>
  </si>
  <si>
    <t>簽    章：</t>
  </si>
  <si>
    <t>備註：簽章欄得由各該直轄巿、縣巿政府視業務劃分，自行調整。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</si>
</sst>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3">
    <font>
      <sz val="12"/>
      <color indexed="8"/>
      <name val="新細明體"/>
      <family val="1"/>
      <charset val="136"/>
    </font>
    <font>
      <b/>
      <u/>
      <sz val="16"/>
      <color rgb="FF000000"/>
      <name val="標楷體"/>
      <family val="4"/>
      <charset val="136"/>
    </font>
    <font>
      <sz val="9"/>
      <name val="新細明體"/>
      <family val="1"/>
      <charset val="136"/>
    </font>
    <font>
      <b/>
      <u/>
      <sz val="16"/>
      <color indexed="8"/>
      <name val="標楷體"/>
      <family val="4"/>
      <charset val="136"/>
    </font>
    <font>
      <b/>
      <sz val="18"/>
      <color indexed="8"/>
      <name val="標楷體"/>
      <family val="4"/>
      <charset val="136"/>
    </font>
    <font>
      <b/>
      <sz val="14"/>
      <color indexed="8"/>
      <name val="標楷體"/>
      <family val="4"/>
      <charset val="136"/>
    </font>
    <font>
      <b/>
      <sz val="14"/>
      <color rgb="FFFF0000"/>
      <name val="標楷體"/>
      <family val="4"/>
      <charset val="136"/>
    </font>
    <font>
      <sz val="14"/>
      <color indexed="8"/>
      <name val="標楷體"/>
      <family val="4"/>
      <charset val="136"/>
    </font>
    <font>
      <sz val="12"/>
      <color indexed="8"/>
      <name val="標楷體"/>
      <family val="4"/>
      <charset val="136"/>
    </font>
    <font>
      <u/>
      <sz val="14"/>
      <color indexed="8"/>
      <name val="標楷體"/>
      <family val="4"/>
      <charset val="136"/>
    </font>
    <font>
      <sz val="14"/>
      <color rgb="FFFF0000"/>
      <name val="標楷體"/>
      <family val="4"/>
      <charset val="136"/>
    </font>
    <font>
      <b/>
      <u/>
      <sz val="14"/>
      <color rgb="FFFF0000"/>
      <name val="標楷體"/>
      <family val="4"/>
      <charset val="136"/>
    </font>
    <font>
      <sz val="13"/>
      <name val="標楷體"/>
      <family val="4"/>
      <charset val="136"/>
    </font>
    <font>
      <b/>
      <u/>
      <sz val="14"/>
      <color indexed="8"/>
      <name val="標楷體"/>
      <family val="4"/>
      <charset val="136"/>
    </font>
    <font>
      <sz val="13"/>
      <color indexed="8"/>
      <name val="標楷體"/>
      <family val="4"/>
      <charset val="136"/>
    </font>
    <font>
      <b/>
      <u/>
      <sz val="13"/>
      <color theme="3" tint="0.39997558519241921"/>
      <name val="標楷體"/>
      <family val="4"/>
      <charset val="136"/>
    </font>
    <font>
      <u/>
      <sz val="13"/>
      <color rgb="FFFF0000"/>
      <name val="標楷體"/>
      <family val="4"/>
      <charset val="136"/>
    </font>
    <font>
      <b/>
      <u/>
      <sz val="13"/>
      <color rgb="FFFF0000"/>
      <name val="標楷體"/>
      <family val="4"/>
      <charset val="136"/>
    </font>
    <font>
      <b/>
      <sz val="13"/>
      <name val="標楷體"/>
      <family val="4"/>
      <charset val="136"/>
    </font>
    <font>
      <b/>
      <u/>
      <sz val="13"/>
      <color theme="4" tint="-0.249977111117893"/>
      <name val="標楷體"/>
      <family val="4"/>
      <charset val="136"/>
    </font>
    <font>
      <b/>
      <sz val="13"/>
      <color theme="1"/>
      <name val="標楷體"/>
      <family val="4"/>
      <charset val="136"/>
    </font>
    <font>
      <b/>
      <sz val="13"/>
      <color rgb="FFFF0000"/>
      <name val="標楷體"/>
      <family val="4"/>
      <charset val="136"/>
    </font>
    <font>
      <sz val="13"/>
      <color theme="1"/>
      <name val="標楷體"/>
      <family val="4"/>
      <charset val="136"/>
    </font>
    <font>
      <b/>
      <sz val="13"/>
      <color theme="1" tint="0.14999847407452621"/>
      <name val="標楷體"/>
      <family val="4"/>
      <charset val="136"/>
    </font>
    <font>
      <b/>
      <u/>
      <sz val="14"/>
      <color theme="4" tint="-0.249977111117893"/>
      <name val="標楷體"/>
      <family val="4"/>
      <charset val="136"/>
    </font>
    <font>
      <b/>
      <sz val="12"/>
      <color indexed="8"/>
      <name val="標楷體"/>
      <family val="4"/>
      <charset val="136"/>
    </font>
    <font>
      <sz val="12"/>
      <color indexed="10"/>
      <name val="標楷體"/>
      <family val="4"/>
      <charset val="136"/>
    </font>
    <font>
      <sz val="11"/>
      <color indexed="8"/>
      <name val="標楷體"/>
      <family val="4"/>
      <charset val="136"/>
    </font>
    <font>
      <sz val="10"/>
      <color indexed="8"/>
      <name val="標楷體"/>
      <family val="4"/>
      <charset val="136"/>
    </font>
    <font>
      <sz val="10"/>
      <name val="標楷體"/>
      <family val="4"/>
      <charset val="136"/>
    </font>
    <font>
      <sz val="12"/>
      <name val="Times New Roman"/>
      <family val="1"/>
    </font>
    <font>
      <b/>
      <sz val="12"/>
      <name val="Times New Roman"/>
      <family val="1"/>
    </font>
    <font>
      <u/>
      <sz val="12"/>
      <name val="Times New Roman"/>
      <family val="1"/>
    </font>
    <font>
      <b/>
      <u/>
      <sz val="12"/>
      <name val="Times New Roman"/>
      <family val="1"/>
    </font>
    <font>
      <sz val="10"/>
      <color indexed="8"/>
      <name val="DFKai-SB"/>
      <family val="4"/>
      <charset val="136"/>
    </font>
    <font>
      <sz val="12"/>
      <color theme="1"/>
      <name val="Times New Roman"/>
      <family val="1"/>
    </font>
    <font>
      <b/>
      <sz val="10"/>
      <name val="標楷體"/>
      <family val="4"/>
      <charset val="136"/>
    </font>
    <font>
      <b/>
      <sz val="11"/>
      <color indexed="8"/>
      <name val="標楷體"/>
      <family val="4"/>
      <charset val="136"/>
    </font>
    <font>
      <b/>
      <sz val="12"/>
      <color indexed="10"/>
      <name val="標楷體"/>
      <family val="4"/>
      <charset val="136"/>
    </font>
    <font>
      <b/>
      <u/>
      <sz val="12"/>
      <color rgb="FFFF0000"/>
      <name val="新細明體"/>
      <family val="1"/>
      <charset val="136"/>
    </font>
    <font>
      <sz val="14"/>
      <color indexed="10"/>
      <name val="標楷體"/>
      <family val="4"/>
      <charset val="136"/>
    </font>
    <font>
      <sz val="12"/>
      <color rgb="FF000000"/>
      <name val="標楷體"/>
      <family val="4"/>
      <charset val="136"/>
    </font>
    <font>
      <sz val="12"/>
      <color indexed="8"/>
      <name val="Times New Roman"/>
      <family val="1"/>
    </font>
  </fonts>
  <fills count="10">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31"/>
      </patternFill>
    </fill>
    <fill>
      <patternFill patternType="solid">
        <fgColor rgb="FFFFFF00"/>
        <bgColor indexed="64"/>
      </patternFill>
    </fill>
    <fill>
      <patternFill patternType="solid">
        <fgColor theme="0"/>
        <bgColor rgb="FFFFC000"/>
      </patternFill>
    </fill>
    <fill>
      <patternFill patternType="solid">
        <fgColor rgb="FFFFFFFF"/>
        <bgColor rgb="FFFFFFFF"/>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09">
    <xf numFmtId="0" fontId="0" fillId="0" borderId="0" xfId="0">
      <alignment vertical="center"/>
    </xf>
    <xf numFmtId="0" fontId="1"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lignment vertical="center"/>
    </xf>
    <xf numFmtId="0" fontId="8" fillId="0" borderId="0" xfId="0" applyFont="1">
      <alignment vertical="center"/>
    </xf>
    <xf numFmtId="176" fontId="11" fillId="0" borderId="0" xfId="0" applyNumberFormat="1" applyFont="1" applyAlignment="1">
      <alignment horizontal="center" vertical="center"/>
    </xf>
    <xf numFmtId="0" fontId="12" fillId="0" borderId="0" xfId="0" applyFont="1" applyAlignment="1">
      <alignment horizontal="left" vertical="center"/>
    </xf>
    <xf numFmtId="0" fontId="8" fillId="0" borderId="0" xfId="0" applyFont="1" applyAlignment="1">
      <alignment vertical="center" wrapText="1"/>
    </xf>
    <xf numFmtId="0" fontId="7" fillId="0" borderId="0" xfId="0" applyFont="1" applyAlignment="1">
      <alignment vertical="center" wrapText="1"/>
    </xf>
    <xf numFmtId="0" fontId="14" fillId="0" borderId="0" xfId="0" applyFont="1" applyAlignment="1">
      <alignment vertical="center" wrapText="1"/>
    </xf>
    <xf numFmtId="0" fontId="12" fillId="0" borderId="0" xfId="0" applyFont="1">
      <alignment vertical="center"/>
    </xf>
    <xf numFmtId="0" fontId="8" fillId="0" borderId="0" xfId="0" applyFont="1">
      <alignment vertical="center"/>
    </xf>
    <xf numFmtId="3" fontId="11" fillId="0" borderId="0" xfId="0" applyNumberFormat="1" applyFont="1" applyAlignment="1">
      <alignment horizontal="right" vertical="center"/>
    </xf>
    <xf numFmtId="0" fontId="12" fillId="0" borderId="0" xfId="0" applyFont="1" applyAlignment="1">
      <alignment horizontal="right" vertical="center"/>
    </xf>
    <xf numFmtId="3" fontId="16" fillId="0" borderId="0" xfId="0" applyNumberFormat="1" applyFont="1" applyAlignment="1">
      <alignment horizontal="center" vertical="center"/>
    </xf>
    <xf numFmtId="0" fontId="16" fillId="0" borderId="0" xfId="0" applyFont="1" applyAlignment="1">
      <alignment horizontal="center" vertical="center"/>
    </xf>
    <xf numFmtId="0" fontId="12" fillId="0" borderId="0" xfId="0" applyFont="1">
      <alignment vertical="center"/>
    </xf>
    <xf numFmtId="0" fontId="12" fillId="0" borderId="0" xfId="0" applyFont="1" applyAlignment="1">
      <alignment vertical="center" wrapText="1"/>
    </xf>
    <xf numFmtId="0" fontId="5" fillId="0" borderId="0" xfId="0" applyFont="1">
      <alignment vertical="center"/>
    </xf>
    <xf numFmtId="0" fontId="25" fillId="0" borderId="0" xfId="0" applyFont="1">
      <alignment vertical="center"/>
    </xf>
    <xf numFmtId="0" fontId="8"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5" fillId="0" borderId="1" xfId="0" applyFont="1" applyBorder="1" applyAlignment="1">
      <alignment vertical="center" wrapText="1"/>
    </xf>
    <xf numFmtId="0" fontId="8" fillId="0" borderId="1" xfId="0" applyFont="1" applyBorder="1" applyAlignment="1">
      <alignment vertical="center" wrapText="1"/>
    </xf>
    <xf numFmtId="0" fontId="2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3" xfId="0" applyBorder="1" applyAlignment="1">
      <alignment horizontal="center" vertical="center" wrapText="1"/>
    </xf>
    <xf numFmtId="0" fontId="25" fillId="2" borderId="1" xfId="0" applyFont="1" applyFill="1" applyBorder="1" applyAlignment="1">
      <alignment vertical="center" wrapText="1"/>
    </xf>
    <xf numFmtId="0" fontId="8" fillId="2" borderId="1" xfId="0" applyFont="1" applyFill="1" applyBorder="1" applyAlignment="1">
      <alignment vertical="center" wrapText="1"/>
    </xf>
    <xf numFmtId="0" fontId="8" fillId="2" borderId="1" xfId="0" applyFont="1" applyFill="1" applyBorder="1">
      <alignment vertical="center"/>
    </xf>
    <xf numFmtId="0" fontId="28" fillId="2" borderId="1" xfId="0" applyFont="1" applyFill="1" applyBorder="1" applyAlignment="1">
      <alignment vertical="center" wrapText="1"/>
    </xf>
    <xf numFmtId="0" fontId="29" fillId="0" borderId="1" xfId="0" applyFont="1" applyBorder="1" applyAlignment="1">
      <alignment vertical="center" wrapText="1"/>
    </xf>
    <xf numFmtId="3" fontId="30" fillId="0" borderId="1" xfId="0" applyNumberFormat="1" applyFont="1" applyBorder="1">
      <alignment vertical="center"/>
    </xf>
    <xf numFmtId="0" fontId="8" fillId="0" borderId="1" xfId="0" applyFont="1" applyBorder="1">
      <alignment vertical="center"/>
    </xf>
    <xf numFmtId="176" fontId="30" fillId="0" borderId="1" xfId="0" applyNumberFormat="1" applyFont="1" applyBorder="1">
      <alignment vertical="center"/>
    </xf>
    <xf numFmtId="177" fontId="8" fillId="0" borderId="1" xfId="0" applyNumberFormat="1" applyFont="1" applyBorder="1">
      <alignment vertical="center"/>
    </xf>
    <xf numFmtId="176" fontId="8" fillId="0" borderId="1" xfId="0" applyNumberFormat="1" applyFont="1" applyBorder="1">
      <alignment vertical="center"/>
    </xf>
    <xf numFmtId="10" fontId="8" fillId="0" borderId="1" xfId="0" applyNumberFormat="1" applyFont="1" applyBorder="1">
      <alignment vertical="center"/>
    </xf>
    <xf numFmtId="0" fontId="28" fillId="0" borderId="2" xfId="0" applyFont="1" applyBorder="1" applyAlignment="1">
      <alignment vertical="center" wrapText="1"/>
    </xf>
    <xf numFmtId="0" fontId="0" fillId="0" borderId="3" xfId="0" applyBorder="1" applyAlignment="1">
      <alignment vertical="center" wrapText="1"/>
    </xf>
    <xf numFmtId="3" fontId="31" fillId="0" borderId="1" xfId="0" applyNumberFormat="1" applyFont="1" applyBorder="1">
      <alignment vertical="center"/>
    </xf>
    <xf numFmtId="3" fontId="32" fillId="0" borderId="1" xfId="0" applyNumberFormat="1" applyFont="1" applyBorder="1">
      <alignment vertical="center"/>
    </xf>
    <xf numFmtId="3" fontId="33" fillId="0" borderId="1" xfId="0" applyNumberFormat="1" applyFont="1" applyBorder="1">
      <alignment vertical="center"/>
    </xf>
    <xf numFmtId="177" fontId="8" fillId="3" borderId="1" xfId="0" applyNumberFormat="1" applyFont="1" applyFill="1" applyBorder="1">
      <alignment vertical="center"/>
    </xf>
    <xf numFmtId="0" fontId="29" fillId="4" borderId="1" xfId="0" applyFont="1" applyFill="1" applyBorder="1" applyAlignment="1">
      <alignment vertical="center" wrapText="1"/>
    </xf>
    <xf numFmtId="0" fontId="25" fillId="5" borderId="1" xfId="0" applyFont="1" applyFill="1" applyBorder="1" applyAlignment="1">
      <alignment horizontal="center" vertical="center" wrapText="1"/>
    </xf>
    <xf numFmtId="3" fontId="31" fillId="6" borderId="1" xfId="0" applyNumberFormat="1" applyFont="1" applyFill="1" applyBorder="1">
      <alignment vertical="center"/>
    </xf>
    <xf numFmtId="10" fontId="25" fillId="5" borderId="1" xfId="0" applyNumberFormat="1" applyFont="1" applyFill="1" applyBorder="1">
      <alignment vertical="center"/>
    </xf>
    <xf numFmtId="0" fontId="25" fillId="5" borderId="2" xfId="0" applyFont="1" applyFill="1" applyBorder="1" applyAlignment="1">
      <alignment horizontal="left" vertical="top"/>
    </xf>
    <xf numFmtId="0" fontId="0" fillId="6" borderId="3" xfId="0" applyFill="1" applyBorder="1" applyAlignment="1">
      <alignment horizontal="left" vertical="top"/>
    </xf>
    <xf numFmtId="176" fontId="33" fillId="0" borderId="1" xfId="0" applyNumberFormat="1" applyFont="1" applyBorder="1">
      <alignment vertical="center"/>
    </xf>
    <xf numFmtId="0" fontId="28" fillId="0" borderId="1" xfId="0" applyFont="1" applyBorder="1" applyAlignment="1">
      <alignment vertical="center" wrapText="1"/>
    </xf>
    <xf numFmtId="0" fontId="0" fillId="0" borderId="1" xfId="0" applyBorder="1" applyAlignment="1">
      <alignment vertical="center" wrapText="1"/>
    </xf>
    <xf numFmtId="0" fontId="34" fillId="0" borderId="1" xfId="0" applyFont="1" applyBorder="1" applyAlignment="1">
      <alignment vertical="center" wrapText="1"/>
    </xf>
    <xf numFmtId="10" fontId="25" fillId="5" borderId="4" xfId="0" applyNumberFormat="1" applyFont="1" applyFill="1" applyBorder="1">
      <alignment vertical="center"/>
    </xf>
    <xf numFmtId="0" fontId="25" fillId="5" borderId="5" xfId="0" applyFont="1" applyFill="1" applyBorder="1" applyAlignment="1">
      <alignment horizontal="left" vertical="top"/>
    </xf>
    <xf numFmtId="0" fontId="0" fillId="6" borderId="6" xfId="0" applyFill="1" applyBorder="1" applyAlignment="1">
      <alignment horizontal="left" vertical="top"/>
    </xf>
    <xf numFmtId="10" fontId="28" fillId="0" borderId="2" xfId="0" applyNumberFormat="1" applyFont="1" applyBorder="1" applyAlignment="1">
      <alignment horizontal="left" vertical="center" wrapText="1"/>
    </xf>
    <xf numFmtId="0" fontId="28" fillId="0" borderId="3" xfId="0" applyFont="1" applyBorder="1" applyAlignment="1">
      <alignment horizontal="left" vertical="center" wrapText="1"/>
    </xf>
    <xf numFmtId="176" fontId="32" fillId="0" borderId="1" xfId="0" applyNumberFormat="1" applyFont="1" applyBorder="1">
      <alignment vertical="center"/>
    </xf>
    <xf numFmtId="176" fontId="31" fillId="0" borderId="1" xfId="0" applyNumberFormat="1" applyFont="1" applyBorder="1">
      <alignment vertical="center"/>
    </xf>
    <xf numFmtId="10" fontId="28" fillId="0" borderId="1" xfId="0" applyNumberFormat="1" applyFont="1" applyBorder="1" applyAlignment="1">
      <alignment horizontal="left" vertical="center" wrapText="1"/>
    </xf>
    <xf numFmtId="0" fontId="28" fillId="0" borderId="1" xfId="0" applyFont="1" applyBorder="1" applyAlignment="1">
      <alignment horizontal="left" vertical="center" wrapText="1"/>
    </xf>
    <xf numFmtId="0" fontId="0" fillId="4" borderId="1" xfId="0" applyFill="1" applyBorder="1" applyAlignment="1">
      <alignment vertical="center" wrapText="1"/>
    </xf>
    <xf numFmtId="0" fontId="25" fillId="0" borderId="1" xfId="0" applyFont="1" applyBorder="1" applyAlignment="1">
      <alignment vertical="center" wrapText="1"/>
    </xf>
    <xf numFmtId="176" fontId="30" fillId="0" borderId="1" xfId="0" applyNumberFormat="1" applyFont="1" applyBorder="1" applyAlignment="1">
      <alignment horizontal="right" vertical="center"/>
    </xf>
    <xf numFmtId="176" fontId="35" fillId="7" borderId="1" xfId="0" applyNumberFormat="1" applyFont="1" applyFill="1" applyBorder="1">
      <alignment vertical="center"/>
    </xf>
    <xf numFmtId="176" fontId="35" fillId="0" borderId="1" xfId="0" applyNumberFormat="1" applyFont="1" applyBorder="1">
      <alignment vertical="center"/>
    </xf>
    <xf numFmtId="10" fontId="28" fillId="0" borderId="3" xfId="0" applyNumberFormat="1" applyFont="1" applyBorder="1" applyAlignment="1">
      <alignment horizontal="left" vertical="center" wrapText="1"/>
    </xf>
    <xf numFmtId="176" fontId="30" fillId="8" borderId="1" xfId="0" applyNumberFormat="1" applyFont="1" applyFill="1" applyBorder="1">
      <alignment vertical="center"/>
    </xf>
    <xf numFmtId="0" fontId="29"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vertical="top" wrapText="1"/>
    </xf>
    <xf numFmtId="3" fontId="8" fillId="0" borderId="1" xfId="0" applyNumberFormat="1" applyFont="1" applyBorder="1" applyAlignment="1">
      <alignment vertical="top"/>
    </xf>
    <xf numFmtId="3" fontId="25" fillId="0" borderId="1" xfId="0" applyNumberFormat="1" applyFont="1" applyBorder="1" applyAlignment="1">
      <alignment vertical="top"/>
    </xf>
    <xf numFmtId="0" fontId="8" fillId="0" borderId="1" xfId="0" applyFont="1" applyBorder="1" applyAlignment="1">
      <alignment vertical="top"/>
    </xf>
    <xf numFmtId="0" fontId="8" fillId="0" borderId="1" xfId="0" applyFont="1" applyBorder="1" applyAlignment="1">
      <alignment horizontal="left" vertical="top" wrapText="1"/>
    </xf>
    <xf numFmtId="0" fontId="28" fillId="2" borderId="2" xfId="0" applyFont="1" applyFill="1" applyBorder="1" applyAlignment="1">
      <alignment vertical="center" wrapText="1"/>
    </xf>
    <xf numFmtId="0" fontId="28" fillId="2" borderId="3" xfId="0" applyFont="1" applyFill="1" applyBorder="1" applyAlignment="1">
      <alignment vertical="center" wrapText="1"/>
    </xf>
    <xf numFmtId="3" fontId="33" fillId="2" borderId="1" xfId="0" applyNumberFormat="1" applyFont="1" applyFill="1" applyBorder="1">
      <alignment vertical="center"/>
    </xf>
    <xf numFmtId="10" fontId="8" fillId="2" borderId="1" xfId="0" applyNumberFormat="1" applyFont="1" applyFill="1" applyBorder="1">
      <alignment vertical="center"/>
    </xf>
    <xf numFmtId="0" fontId="25" fillId="9" borderId="1" xfId="0" applyFont="1" applyFill="1" applyBorder="1" applyAlignment="1">
      <alignment horizontal="center" vertical="center" wrapText="1"/>
    </xf>
    <xf numFmtId="3" fontId="37" fillId="9" borderId="1" xfId="0" applyNumberFormat="1" applyFont="1" applyFill="1" applyBorder="1" applyAlignment="1">
      <alignment vertical="center" wrapText="1"/>
    </xf>
    <xf numFmtId="10" fontId="37" fillId="9" borderId="1" xfId="0" applyNumberFormat="1" applyFont="1" applyFill="1" applyBorder="1">
      <alignment vertical="center"/>
    </xf>
    <xf numFmtId="0" fontId="8" fillId="9" borderId="1" xfId="0" applyFont="1" applyFill="1" applyBorder="1" applyAlignment="1">
      <alignment horizontal="left" vertical="top" wrapText="1"/>
    </xf>
    <xf numFmtId="0" fontId="8" fillId="0" borderId="7" xfId="0" applyFont="1" applyBorder="1" applyAlignment="1">
      <alignment horizontal="left" vertical="center" wrapText="1"/>
    </xf>
    <xf numFmtId="0" fontId="0" fillId="0" borderId="7" xfId="0" applyBorder="1" applyAlignment="1">
      <alignment horizontal="left" vertical="center" wrapText="1"/>
    </xf>
    <xf numFmtId="0" fontId="25"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wrapText="1"/>
    </xf>
    <xf numFmtId="0" fontId="26" fillId="0" borderId="0" xfId="0" applyFont="1" applyAlignment="1">
      <alignment horizontal="left" vertical="center" wrapText="1"/>
    </xf>
    <xf numFmtId="0" fontId="0" fillId="0" borderId="0" xfId="0" applyAlignment="1">
      <alignment vertical="center" wrapText="1"/>
    </xf>
    <xf numFmtId="176" fontId="11" fillId="0" borderId="0" xfId="0" applyNumberFormat="1" applyFont="1" applyAlignment="1">
      <alignment vertical="center" wrapText="1"/>
    </xf>
    <xf numFmtId="0" fontId="39" fillId="0" borderId="0" xfId="0" applyFont="1" applyAlignment="1">
      <alignment vertical="center" wrapText="1"/>
    </xf>
    <xf numFmtId="3" fontId="39" fillId="0" borderId="0" xfId="0" applyNumberFormat="1" applyFont="1" applyAlignment="1">
      <alignment horizontal="center" vertical="center" wrapText="1"/>
    </xf>
    <xf numFmtId="0" fontId="0" fillId="0" borderId="0" xfId="0" applyAlignment="1">
      <alignment vertical="center" wrapText="1"/>
    </xf>
    <xf numFmtId="3" fontId="0" fillId="0" borderId="0" xfId="0" applyNumberFormat="1" applyAlignment="1">
      <alignment vertical="center" wrapText="1"/>
    </xf>
    <xf numFmtId="0" fontId="41" fillId="0" borderId="0" xfId="0" applyFont="1">
      <alignment vertical="center"/>
    </xf>
    <xf numFmtId="176" fontId="8" fillId="0" borderId="0" xfId="0" applyNumberFormat="1" applyFont="1">
      <alignment vertical="center"/>
    </xf>
    <xf numFmtId="0" fontId="8" fillId="0" borderId="0" xfId="0" applyFont="1" applyAlignment="1">
      <alignment horizontal="left" vertical="center"/>
    </xf>
    <xf numFmtId="0" fontId="42" fillId="0" borderId="0" xfId="0" applyFont="1">
      <alignment vertical="center"/>
    </xf>
    <xf numFmtId="3" fontId="42" fillId="0" borderId="0" xfId="0" applyNumberFormat="1" applyFont="1">
      <alignmen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CA67F-31AC-40E8-BDA3-067CB518280E}">
  <sheetPr>
    <pageSetUpPr fitToPage="1"/>
  </sheetPr>
  <dimension ref="A2:L201"/>
  <sheetViews>
    <sheetView tabSelected="1" zoomScale="70" zoomScaleNormal="70" workbookViewId="0">
      <selection activeCell="N19" sqref="N1:Y1048576"/>
    </sheetView>
  </sheetViews>
  <sheetFormatPr defaultColWidth="9.5" defaultRowHeight="16.5"/>
  <cols>
    <col min="1" max="2" width="13.5" customWidth="1"/>
    <col min="3" max="3" width="16" customWidth="1"/>
    <col min="4" max="4" width="15.125" customWidth="1"/>
    <col min="5" max="5" width="13" customWidth="1"/>
    <col min="6" max="6" width="14.125" customWidth="1"/>
    <col min="7" max="7" width="15.875" customWidth="1"/>
    <col min="8" max="8" width="13.875" customWidth="1"/>
    <col min="9" max="9" width="16.375" customWidth="1"/>
    <col min="10" max="10" width="10.625" customWidth="1"/>
    <col min="11" max="12" width="15.125" customWidth="1"/>
    <col min="144" max="145" width="13.5" customWidth="1"/>
    <col min="146" max="146" width="16" customWidth="1"/>
    <col min="147" max="147" width="15.125" customWidth="1"/>
    <col min="148" max="151" width="13" customWidth="1"/>
    <col min="152" max="152" width="16.375" customWidth="1"/>
    <col min="153" max="153" width="10.625" customWidth="1"/>
    <col min="154" max="155" width="17" customWidth="1"/>
    <col min="156" max="156" width="14" customWidth="1"/>
    <col min="157" max="157" width="14.625" bestFit="1" customWidth="1"/>
    <col min="158" max="158" width="12" customWidth="1"/>
    <col min="159" max="159" width="15.875" bestFit="1" customWidth="1"/>
    <col min="160" max="160" width="14.5" bestFit="1" customWidth="1"/>
    <col min="161" max="161" width="14.5" customWidth="1"/>
    <col min="162" max="163" width="15.875" bestFit="1" customWidth="1"/>
    <col min="164" max="164" width="14.25" bestFit="1" customWidth="1"/>
    <col min="165" max="165" width="15.875" bestFit="1" customWidth="1"/>
    <col min="400" max="401" width="13.5" customWidth="1"/>
    <col min="402" max="402" width="16" customWidth="1"/>
    <col min="403" max="403" width="15.125" customWidth="1"/>
    <col min="404" max="407" width="13" customWidth="1"/>
    <col min="408" max="408" width="16.375" customWidth="1"/>
    <col min="409" max="409" width="10.625" customWidth="1"/>
    <col min="410" max="411" width="17" customWidth="1"/>
    <col min="412" max="412" width="14" customWidth="1"/>
    <col min="413" max="413" width="14.625" bestFit="1" customWidth="1"/>
    <col min="414" max="414" width="12" customWidth="1"/>
    <col min="415" max="415" width="15.875" bestFit="1" customWidth="1"/>
    <col min="416" max="416" width="14.5" bestFit="1" customWidth="1"/>
    <col min="417" max="417" width="14.5" customWidth="1"/>
    <col min="418" max="419" width="15.875" bestFit="1" customWidth="1"/>
    <col min="420" max="420" width="14.25" bestFit="1" customWidth="1"/>
    <col min="421" max="421" width="15.875" bestFit="1" customWidth="1"/>
    <col min="656" max="657" width="13.5" customWidth="1"/>
    <col min="658" max="658" width="16" customWidth="1"/>
    <col min="659" max="659" width="15.125" customWidth="1"/>
    <col min="660" max="663" width="13" customWidth="1"/>
    <col min="664" max="664" width="16.375" customWidth="1"/>
    <col min="665" max="665" width="10.625" customWidth="1"/>
    <col min="666" max="667" width="17" customWidth="1"/>
    <col min="668" max="668" width="14" customWidth="1"/>
    <col min="669" max="669" width="14.625" bestFit="1" customWidth="1"/>
    <col min="670" max="670" width="12" customWidth="1"/>
    <col min="671" max="671" width="15.875" bestFit="1" customWidth="1"/>
    <col min="672" max="672" width="14.5" bestFit="1" customWidth="1"/>
    <col min="673" max="673" width="14.5" customWidth="1"/>
    <col min="674" max="675" width="15.875" bestFit="1" customWidth="1"/>
    <col min="676" max="676" width="14.25" bestFit="1" customWidth="1"/>
    <col min="677" max="677" width="15.875" bestFit="1" customWidth="1"/>
    <col min="912" max="913" width="13.5" customWidth="1"/>
    <col min="914" max="914" width="16" customWidth="1"/>
    <col min="915" max="915" width="15.125" customWidth="1"/>
    <col min="916" max="919" width="13" customWidth="1"/>
    <col min="920" max="920" width="16.375" customWidth="1"/>
    <col min="921" max="921" width="10.625" customWidth="1"/>
    <col min="922" max="923" width="17" customWidth="1"/>
    <col min="924" max="924" width="14" customWidth="1"/>
    <col min="925" max="925" width="14.625" bestFit="1" customWidth="1"/>
    <col min="926" max="926" width="12" customWidth="1"/>
    <col min="927" max="927" width="15.875" bestFit="1" customWidth="1"/>
    <col min="928" max="928" width="14.5" bestFit="1" customWidth="1"/>
    <col min="929" max="929" width="14.5" customWidth="1"/>
    <col min="930" max="931" width="15.875" bestFit="1" customWidth="1"/>
    <col min="932" max="932" width="14.25" bestFit="1" customWidth="1"/>
    <col min="933" max="933" width="15.875" bestFit="1" customWidth="1"/>
    <col min="1168" max="1169" width="13.5" customWidth="1"/>
    <col min="1170" max="1170" width="16" customWidth="1"/>
    <col min="1171" max="1171" width="15.125" customWidth="1"/>
    <col min="1172" max="1175" width="13" customWidth="1"/>
    <col min="1176" max="1176" width="16.375" customWidth="1"/>
    <col min="1177" max="1177" width="10.625" customWidth="1"/>
    <col min="1178" max="1179" width="17" customWidth="1"/>
    <col min="1180" max="1180" width="14" customWidth="1"/>
    <col min="1181" max="1181" width="14.625" bestFit="1" customWidth="1"/>
    <col min="1182" max="1182" width="12" customWidth="1"/>
    <col min="1183" max="1183" width="15.875" bestFit="1" customWidth="1"/>
    <col min="1184" max="1184" width="14.5" bestFit="1" customWidth="1"/>
    <col min="1185" max="1185" width="14.5" customWidth="1"/>
    <col min="1186" max="1187" width="15.875" bestFit="1" customWidth="1"/>
    <col min="1188" max="1188" width="14.25" bestFit="1" customWidth="1"/>
    <col min="1189" max="1189" width="15.875" bestFit="1" customWidth="1"/>
    <col min="1424" max="1425" width="13.5" customWidth="1"/>
    <col min="1426" max="1426" width="16" customWidth="1"/>
    <col min="1427" max="1427" width="15.125" customWidth="1"/>
    <col min="1428" max="1431" width="13" customWidth="1"/>
    <col min="1432" max="1432" width="16.375" customWidth="1"/>
    <col min="1433" max="1433" width="10.625" customWidth="1"/>
    <col min="1434" max="1435" width="17" customWidth="1"/>
    <col min="1436" max="1436" width="14" customWidth="1"/>
    <col min="1437" max="1437" width="14.625" bestFit="1" customWidth="1"/>
    <col min="1438" max="1438" width="12" customWidth="1"/>
    <col min="1439" max="1439" width="15.875" bestFit="1" customWidth="1"/>
    <col min="1440" max="1440" width="14.5" bestFit="1" customWidth="1"/>
    <col min="1441" max="1441" width="14.5" customWidth="1"/>
    <col min="1442" max="1443" width="15.875" bestFit="1" customWidth="1"/>
    <col min="1444" max="1444" width="14.25" bestFit="1" customWidth="1"/>
    <col min="1445" max="1445" width="15.875" bestFit="1" customWidth="1"/>
    <col min="1680" max="1681" width="13.5" customWidth="1"/>
    <col min="1682" max="1682" width="16" customWidth="1"/>
    <col min="1683" max="1683" width="15.125" customWidth="1"/>
    <col min="1684" max="1687" width="13" customWidth="1"/>
    <col min="1688" max="1688" width="16.375" customWidth="1"/>
    <col min="1689" max="1689" width="10.625" customWidth="1"/>
    <col min="1690" max="1691" width="17" customWidth="1"/>
    <col min="1692" max="1692" width="14" customWidth="1"/>
    <col min="1693" max="1693" width="14.625" bestFit="1" customWidth="1"/>
    <col min="1694" max="1694" width="12" customWidth="1"/>
    <col min="1695" max="1695" width="15.875" bestFit="1" customWidth="1"/>
    <col min="1696" max="1696" width="14.5" bestFit="1" customWidth="1"/>
    <col min="1697" max="1697" width="14.5" customWidth="1"/>
    <col min="1698" max="1699" width="15.875" bestFit="1" customWidth="1"/>
    <col min="1700" max="1700" width="14.25" bestFit="1" customWidth="1"/>
    <col min="1701" max="1701" width="15.875" bestFit="1" customWidth="1"/>
    <col min="1936" max="1937" width="13.5" customWidth="1"/>
    <col min="1938" max="1938" width="16" customWidth="1"/>
    <col min="1939" max="1939" width="15.125" customWidth="1"/>
    <col min="1940" max="1943" width="13" customWidth="1"/>
    <col min="1944" max="1944" width="16.375" customWidth="1"/>
    <col min="1945" max="1945" width="10.625" customWidth="1"/>
    <col min="1946" max="1947" width="17" customWidth="1"/>
    <col min="1948" max="1948" width="14" customWidth="1"/>
    <col min="1949" max="1949" width="14.625" bestFit="1" customWidth="1"/>
    <col min="1950" max="1950" width="12" customWidth="1"/>
    <col min="1951" max="1951" width="15.875" bestFit="1" customWidth="1"/>
    <col min="1952" max="1952" width="14.5" bestFit="1" customWidth="1"/>
    <col min="1953" max="1953" width="14.5" customWidth="1"/>
    <col min="1954" max="1955" width="15.875" bestFit="1" customWidth="1"/>
    <col min="1956" max="1956" width="14.25" bestFit="1" customWidth="1"/>
    <col min="1957" max="1957" width="15.875" bestFit="1" customWidth="1"/>
    <col min="2192" max="2193" width="13.5" customWidth="1"/>
    <col min="2194" max="2194" width="16" customWidth="1"/>
    <col min="2195" max="2195" width="15.125" customWidth="1"/>
    <col min="2196" max="2199" width="13" customWidth="1"/>
    <col min="2200" max="2200" width="16.375" customWidth="1"/>
    <col min="2201" max="2201" width="10.625" customWidth="1"/>
    <col min="2202" max="2203" width="17" customWidth="1"/>
    <col min="2204" max="2204" width="14" customWidth="1"/>
    <col min="2205" max="2205" width="14.625" bestFit="1" customWidth="1"/>
    <col min="2206" max="2206" width="12" customWidth="1"/>
    <col min="2207" max="2207" width="15.875" bestFit="1" customWidth="1"/>
    <col min="2208" max="2208" width="14.5" bestFit="1" customWidth="1"/>
    <col min="2209" max="2209" width="14.5" customWidth="1"/>
    <col min="2210" max="2211" width="15.875" bestFit="1" customWidth="1"/>
    <col min="2212" max="2212" width="14.25" bestFit="1" customWidth="1"/>
    <col min="2213" max="2213" width="15.875" bestFit="1" customWidth="1"/>
    <col min="2448" max="2449" width="13.5" customWidth="1"/>
    <col min="2450" max="2450" width="16" customWidth="1"/>
    <col min="2451" max="2451" width="15.125" customWidth="1"/>
    <col min="2452" max="2455" width="13" customWidth="1"/>
    <col min="2456" max="2456" width="16.375" customWidth="1"/>
    <col min="2457" max="2457" width="10.625" customWidth="1"/>
    <col min="2458" max="2459" width="17" customWidth="1"/>
    <col min="2460" max="2460" width="14" customWidth="1"/>
    <col min="2461" max="2461" width="14.625" bestFit="1" customWidth="1"/>
    <col min="2462" max="2462" width="12" customWidth="1"/>
    <col min="2463" max="2463" width="15.875" bestFit="1" customWidth="1"/>
    <col min="2464" max="2464" width="14.5" bestFit="1" customWidth="1"/>
    <col min="2465" max="2465" width="14.5" customWidth="1"/>
    <col min="2466" max="2467" width="15.875" bestFit="1" customWidth="1"/>
    <col min="2468" max="2468" width="14.25" bestFit="1" customWidth="1"/>
    <col min="2469" max="2469" width="15.875" bestFit="1" customWidth="1"/>
    <col min="2704" max="2705" width="13.5" customWidth="1"/>
    <col min="2706" max="2706" width="16" customWidth="1"/>
    <col min="2707" max="2707" width="15.125" customWidth="1"/>
    <col min="2708" max="2711" width="13" customWidth="1"/>
    <col min="2712" max="2712" width="16.375" customWidth="1"/>
    <col min="2713" max="2713" width="10.625" customWidth="1"/>
    <col min="2714" max="2715" width="17" customWidth="1"/>
    <col min="2716" max="2716" width="14" customWidth="1"/>
    <col min="2717" max="2717" width="14.625" bestFit="1" customWidth="1"/>
    <col min="2718" max="2718" width="12" customWidth="1"/>
    <col min="2719" max="2719" width="15.875" bestFit="1" customWidth="1"/>
    <col min="2720" max="2720" width="14.5" bestFit="1" customWidth="1"/>
    <col min="2721" max="2721" width="14.5" customWidth="1"/>
    <col min="2722" max="2723" width="15.875" bestFit="1" customWidth="1"/>
    <col min="2724" max="2724" width="14.25" bestFit="1" customWidth="1"/>
    <col min="2725" max="2725" width="15.875" bestFit="1" customWidth="1"/>
    <col min="2960" max="2961" width="13.5" customWidth="1"/>
    <col min="2962" max="2962" width="16" customWidth="1"/>
    <col min="2963" max="2963" width="15.125" customWidth="1"/>
    <col min="2964" max="2967" width="13" customWidth="1"/>
    <col min="2968" max="2968" width="16.375" customWidth="1"/>
    <col min="2969" max="2969" width="10.625" customWidth="1"/>
    <col min="2970" max="2971" width="17" customWidth="1"/>
    <col min="2972" max="2972" width="14" customWidth="1"/>
    <col min="2973" max="2973" width="14.625" bestFit="1" customWidth="1"/>
    <col min="2974" max="2974" width="12" customWidth="1"/>
    <col min="2975" max="2975" width="15.875" bestFit="1" customWidth="1"/>
    <col min="2976" max="2976" width="14.5" bestFit="1" customWidth="1"/>
    <col min="2977" max="2977" width="14.5" customWidth="1"/>
    <col min="2978" max="2979" width="15.875" bestFit="1" customWidth="1"/>
    <col min="2980" max="2980" width="14.25" bestFit="1" customWidth="1"/>
    <col min="2981" max="2981" width="15.875" bestFit="1" customWidth="1"/>
    <col min="3216" max="3217" width="13.5" customWidth="1"/>
    <col min="3218" max="3218" width="16" customWidth="1"/>
    <col min="3219" max="3219" width="15.125" customWidth="1"/>
    <col min="3220" max="3223" width="13" customWidth="1"/>
    <col min="3224" max="3224" width="16.375" customWidth="1"/>
    <col min="3225" max="3225" width="10.625" customWidth="1"/>
    <col min="3226" max="3227" width="17" customWidth="1"/>
    <col min="3228" max="3228" width="14" customWidth="1"/>
    <col min="3229" max="3229" width="14.625" bestFit="1" customWidth="1"/>
    <col min="3230" max="3230" width="12" customWidth="1"/>
    <col min="3231" max="3231" width="15.875" bestFit="1" customWidth="1"/>
    <col min="3232" max="3232" width="14.5" bestFit="1" customWidth="1"/>
    <col min="3233" max="3233" width="14.5" customWidth="1"/>
    <col min="3234" max="3235" width="15.875" bestFit="1" customWidth="1"/>
    <col min="3236" max="3236" width="14.25" bestFit="1" customWidth="1"/>
    <col min="3237" max="3237" width="15.875" bestFit="1" customWidth="1"/>
    <col min="3472" max="3473" width="13.5" customWidth="1"/>
    <col min="3474" max="3474" width="16" customWidth="1"/>
    <col min="3475" max="3475" width="15.125" customWidth="1"/>
    <col min="3476" max="3479" width="13" customWidth="1"/>
    <col min="3480" max="3480" width="16.375" customWidth="1"/>
    <col min="3481" max="3481" width="10.625" customWidth="1"/>
    <col min="3482" max="3483" width="17" customWidth="1"/>
    <col min="3484" max="3484" width="14" customWidth="1"/>
    <col min="3485" max="3485" width="14.625" bestFit="1" customWidth="1"/>
    <col min="3486" max="3486" width="12" customWidth="1"/>
    <col min="3487" max="3487" width="15.875" bestFit="1" customWidth="1"/>
    <col min="3488" max="3488" width="14.5" bestFit="1" customWidth="1"/>
    <col min="3489" max="3489" width="14.5" customWidth="1"/>
    <col min="3490" max="3491" width="15.875" bestFit="1" customWidth="1"/>
    <col min="3492" max="3492" width="14.25" bestFit="1" customWidth="1"/>
    <col min="3493" max="3493" width="15.875" bestFit="1" customWidth="1"/>
    <col min="3728" max="3729" width="13.5" customWidth="1"/>
    <col min="3730" max="3730" width="16" customWidth="1"/>
    <col min="3731" max="3731" width="15.125" customWidth="1"/>
    <col min="3732" max="3735" width="13" customWidth="1"/>
    <col min="3736" max="3736" width="16.375" customWidth="1"/>
    <col min="3737" max="3737" width="10.625" customWidth="1"/>
    <col min="3738" max="3739" width="17" customWidth="1"/>
    <col min="3740" max="3740" width="14" customWidth="1"/>
    <col min="3741" max="3741" width="14.625" bestFit="1" customWidth="1"/>
    <col min="3742" max="3742" width="12" customWidth="1"/>
    <col min="3743" max="3743" width="15.875" bestFit="1" customWidth="1"/>
    <col min="3744" max="3744" width="14.5" bestFit="1" customWidth="1"/>
    <col min="3745" max="3745" width="14.5" customWidth="1"/>
    <col min="3746" max="3747" width="15.875" bestFit="1" customWidth="1"/>
    <col min="3748" max="3748" width="14.25" bestFit="1" customWidth="1"/>
    <col min="3749" max="3749" width="15.875" bestFit="1" customWidth="1"/>
    <col min="3984" max="3985" width="13.5" customWidth="1"/>
    <col min="3986" max="3986" width="16" customWidth="1"/>
    <col min="3987" max="3987" width="15.125" customWidth="1"/>
    <col min="3988" max="3991" width="13" customWidth="1"/>
    <col min="3992" max="3992" width="16.375" customWidth="1"/>
    <col min="3993" max="3993" width="10.625" customWidth="1"/>
    <col min="3994" max="3995" width="17" customWidth="1"/>
    <col min="3996" max="3996" width="14" customWidth="1"/>
    <col min="3997" max="3997" width="14.625" bestFit="1" customWidth="1"/>
    <col min="3998" max="3998" width="12" customWidth="1"/>
    <col min="3999" max="3999" width="15.875" bestFit="1" customWidth="1"/>
    <col min="4000" max="4000" width="14.5" bestFit="1" customWidth="1"/>
    <col min="4001" max="4001" width="14.5" customWidth="1"/>
    <col min="4002" max="4003" width="15.875" bestFit="1" customWidth="1"/>
    <col min="4004" max="4004" width="14.25" bestFit="1" customWidth="1"/>
    <col min="4005" max="4005" width="15.875" bestFit="1" customWidth="1"/>
    <col min="4240" max="4241" width="13.5" customWidth="1"/>
    <col min="4242" max="4242" width="16" customWidth="1"/>
    <col min="4243" max="4243" width="15.125" customWidth="1"/>
    <col min="4244" max="4247" width="13" customWidth="1"/>
    <col min="4248" max="4248" width="16.375" customWidth="1"/>
    <col min="4249" max="4249" width="10.625" customWidth="1"/>
    <col min="4250" max="4251" width="17" customWidth="1"/>
    <col min="4252" max="4252" width="14" customWidth="1"/>
    <col min="4253" max="4253" width="14.625" bestFit="1" customWidth="1"/>
    <col min="4254" max="4254" width="12" customWidth="1"/>
    <col min="4255" max="4255" width="15.875" bestFit="1" customWidth="1"/>
    <col min="4256" max="4256" width="14.5" bestFit="1" customWidth="1"/>
    <col min="4257" max="4257" width="14.5" customWidth="1"/>
    <col min="4258" max="4259" width="15.875" bestFit="1" customWidth="1"/>
    <col min="4260" max="4260" width="14.25" bestFit="1" customWidth="1"/>
    <col min="4261" max="4261" width="15.875" bestFit="1" customWidth="1"/>
    <col min="4496" max="4497" width="13.5" customWidth="1"/>
    <col min="4498" max="4498" width="16" customWidth="1"/>
    <col min="4499" max="4499" width="15.125" customWidth="1"/>
    <col min="4500" max="4503" width="13" customWidth="1"/>
    <col min="4504" max="4504" width="16.375" customWidth="1"/>
    <col min="4505" max="4505" width="10.625" customWidth="1"/>
    <col min="4506" max="4507" width="17" customWidth="1"/>
    <col min="4508" max="4508" width="14" customWidth="1"/>
    <col min="4509" max="4509" width="14.625" bestFit="1" customWidth="1"/>
    <col min="4510" max="4510" width="12" customWidth="1"/>
    <col min="4511" max="4511" width="15.875" bestFit="1" customWidth="1"/>
    <col min="4512" max="4512" width="14.5" bestFit="1" customWidth="1"/>
    <col min="4513" max="4513" width="14.5" customWidth="1"/>
    <col min="4514" max="4515" width="15.875" bestFit="1" customWidth="1"/>
    <col min="4516" max="4516" width="14.25" bestFit="1" customWidth="1"/>
    <col min="4517" max="4517" width="15.875" bestFit="1" customWidth="1"/>
    <col min="4752" max="4753" width="13.5" customWidth="1"/>
    <col min="4754" max="4754" width="16" customWidth="1"/>
    <col min="4755" max="4755" width="15.125" customWidth="1"/>
    <col min="4756" max="4759" width="13" customWidth="1"/>
    <col min="4760" max="4760" width="16.375" customWidth="1"/>
    <col min="4761" max="4761" width="10.625" customWidth="1"/>
    <col min="4762" max="4763" width="17" customWidth="1"/>
    <col min="4764" max="4764" width="14" customWidth="1"/>
    <col min="4765" max="4765" width="14.625" bestFit="1" customWidth="1"/>
    <col min="4766" max="4766" width="12" customWidth="1"/>
    <col min="4767" max="4767" width="15.875" bestFit="1" customWidth="1"/>
    <col min="4768" max="4768" width="14.5" bestFit="1" customWidth="1"/>
    <col min="4769" max="4769" width="14.5" customWidth="1"/>
    <col min="4770" max="4771" width="15.875" bestFit="1" customWidth="1"/>
    <col min="4772" max="4772" width="14.25" bestFit="1" customWidth="1"/>
    <col min="4773" max="4773" width="15.875" bestFit="1" customWidth="1"/>
    <col min="5008" max="5009" width="13.5" customWidth="1"/>
    <col min="5010" max="5010" width="16" customWidth="1"/>
    <col min="5011" max="5011" width="15.125" customWidth="1"/>
    <col min="5012" max="5015" width="13" customWidth="1"/>
    <col min="5016" max="5016" width="16.375" customWidth="1"/>
    <col min="5017" max="5017" width="10.625" customWidth="1"/>
    <col min="5018" max="5019" width="17" customWidth="1"/>
    <col min="5020" max="5020" width="14" customWidth="1"/>
    <col min="5021" max="5021" width="14.625" bestFit="1" customWidth="1"/>
    <col min="5022" max="5022" width="12" customWidth="1"/>
    <col min="5023" max="5023" width="15.875" bestFit="1" customWidth="1"/>
    <col min="5024" max="5024" width="14.5" bestFit="1" customWidth="1"/>
    <col min="5025" max="5025" width="14.5" customWidth="1"/>
    <col min="5026" max="5027" width="15.875" bestFit="1" customWidth="1"/>
    <col min="5028" max="5028" width="14.25" bestFit="1" customWidth="1"/>
    <col min="5029" max="5029" width="15.875" bestFit="1" customWidth="1"/>
    <col min="5264" max="5265" width="13.5" customWidth="1"/>
    <col min="5266" max="5266" width="16" customWidth="1"/>
    <col min="5267" max="5267" width="15.125" customWidth="1"/>
    <col min="5268" max="5271" width="13" customWidth="1"/>
    <col min="5272" max="5272" width="16.375" customWidth="1"/>
    <col min="5273" max="5273" width="10.625" customWidth="1"/>
    <col min="5274" max="5275" width="17" customWidth="1"/>
    <col min="5276" max="5276" width="14" customWidth="1"/>
    <col min="5277" max="5277" width="14.625" bestFit="1" customWidth="1"/>
    <col min="5278" max="5278" width="12" customWidth="1"/>
    <col min="5279" max="5279" width="15.875" bestFit="1" customWidth="1"/>
    <col min="5280" max="5280" width="14.5" bestFit="1" customWidth="1"/>
    <col min="5281" max="5281" width="14.5" customWidth="1"/>
    <col min="5282" max="5283" width="15.875" bestFit="1" customWidth="1"/>
    <col min="5284" max="5284" width="14.25" bestFit="1" customWidth="1"/>
    <col min="5285" max="5285" width="15.875" bestFit="1" customWidth="1"/>
    <col min="5520" max="5521" width="13.5" customWidth="1"/>
    <col min="5522" max="5522" width="16" customWidth="1"/>
    <col min="5523" max="5523" width="15.125" customWidth="1"/>
    <col min="5524" max="5527" width="13" customWidth="1"/>
    <col min="5528" max="5528" width="16.375" customWidth="1"/>
    <col min="5529" max="5529" width="10.625" customWidth="1"/>
    <col min="5530" max="5531" width="17" customWidth="1"/>
    <col min="5532" max="5532" width="14" customWidth="1"/>
    <col min="5533" max="5533" width="14.625" bestFit="1" customWidth="1"/>
    <col min="5534" max="5534" width="12" customWidth="1"/>
    <col min="5535" max="5535" width="15.875" bestFit="1" customWidth="1"/>
    <col min="5536" max="5536" width="14.5" bestFit="1" customWidth="1"/>
    <col min="5537" max="5537" width="14.5" customWidth="1"/>
    <col min="5538" max="5539" width="15.875" bestFit="1" customWidth="1"/>
    <col min="5540" max="5540" width="14.25" bestFit="1" customWidth="1"/>
    <col min="5541" max="5541" width="15.875" bestFit="1" customWidth="1"/>
    <col min="5776" max="5777" width="13.5" customWidth="1"/>
    <col min="5778" max="5778" width="16" customWidth="1"/>
    <col min="5779" max="5779" width="15.125" customWidth="1"/>
    <col min="5780" max="5783" width="13" customWidth="1"/>
    <col min="5784" max="5784" width="16.375" customWidth="1"/>
    <col min="5785" max="5785" width="10.625" customWidth="1"/>
    <col min="5786" max="5787" width="17" customWidth="1"/>
    <col min="5788" max="5788" width="14" customWidth="1"/>
    <col min="5789" max="5789" width="14.625" bestFit="1" customWidth="1"/>
    <col min="5790" max="5790" width="12" customWidth="1"/>
    <col min="5791" max="5791" width="15.875" bestFit="1" customWidth="1"/>
    <col min="5792" max="5792" width="14.5" bestFit="1" customWidth="1"/>
    <col min="5793" max="5793" width="14.5" customWidth="1"/>
    <col min="5794" max="5795" width="15.875" bestFit="1" customWidth="1"/>
    <col min="5796" max="5796" width="14.25" bestFit="1" customWidth="1"/>
    <col min="5797" max="5797" width="15.875" bestFit="1" customWidth="1"/>
    <col min="6032" max="6033" width="13.5" customWidth="1"/>
    <col min="6034" max="6034" width="16" customWidth="1"/>
    <col min="6035" max="6035" width="15.125" customWidth="1"/>
    <col min="6036" max="6039" width="13" customWidth="1"/>
    <col min="6040" max="6040" width="16.375" customWidth="1"/>
    <col min="6041" max="6041" width="10.625" customWidth="1"/>
    <col min="6042" max="6043" width="17" customWidth="1"/>
    <col min="6044" max="6044" width="14" customWidth="1"/>
    <col min="6045" max="6045" width="14.625" bestFit="1" customWidth="1"/>
    <col min="6046" max="6046" width="12" customWidth="1"/>
    <col min="6047" max="6047" width="15.875" bestFit="1" customWidth="1"/>
    <col min="6048" max="6048" width="14.5" bestFit="1" customWidth="1"/>
    <col min="6049" max="6049" width="14.5" customWidth="1"/>
    <col min="6050" max="6051" width="15.875" bestFit="1" customWidth="1"/>
    <col min="6052" max="6052" width="14.25" bestFit="1" customWidth="1"/>
    <col min="6053" max="6053" width="15.875" bestFit="1" customWidth="1"/>
    <col min="6288" max="6289" width="13.5" customWidth="1"/>
    <col min="6290" max="6290" width="16" customWidth="1"/>
    <col min="6291" max="6291" width="15.125" customWidth="1"/>
    <col min="6292" max="6295" width="13" customWidth="1"/>
    <col min="6296" max="6296" width="16.375" customWidth="1"/>
    <col min="6297" max="6297" width="10.625" customWidth="1"/>
    <col min="6298" max="6299" width="17" customWidth="1"/>
    <col min="6300" max="6300" width="14" customWidth="1"/>
    <col min="6301" max="6301" width="14.625" bestFit="1" customWidth="1"/>
    <col min="6302" max="6302" width="12" customWidth="1"/>
    <col min="6303" max="6303" width="15.875" bestFit="1" customWidth="1"/>
    <col min="6304" max="6304" width="14.5" bestFit="1" customWidth="1"/>
    <col min="6305" max="6305" width="14.5" customWidth="1"/>
    <col min="6306" max="6307" width="15.875" bestFit="1" customWidth="1"/>
    <col min="6308" max="6308" width="14.25" bestFit="1" customWidth="1"/>
    <col min="6309" max="6309" width="15.875" bestFit="1" customWidth="1"/>
    <col min="6544" max="6545" width="13.5" customWidth="1"/>
    <col min="6546" max="6546" width="16" customWidth="1"/>
    <col min="6547" max="6547" width="15.125" customWidth="1"/>
    <col min="6548" max="6551" width="13" customWidth="1"/>
    <col min="6552" max="6552" width="16.375" customWidth="1"/>
    <col min="6553" max="6553" width="10.625" customWidth="1"/>
    <col min="6554" max="6555" width="17" customWidth="1"/>
    <col min="6556" max="6556" width="14" customWidth="1"/>
    <col min="6557" max="6557" width="14.625" bestFit="1" customWidth="1"/>
    <col min="6558" max="6558" width="12" customWidth="1"/>
    <col min="6559" max="6559" width="15.875" bestFit="1" customWidth="1"/>
    <col min="6560" max="6560" width="14.5" bestFit="1" customWidth="1"/>
    <col min="6561" max="6561" width="14.5" customWidth="1"/>
    <col min="6562" max="6563" width="15.875" bestFit="1" customWidth="1"/>
    <col min="6564" max="6564" width="14.25" bestFit="1" customWidth="1"/>
    <col min="6565" max="6565" width="15.875" bestFit="1" customWidth="1"/>
    <col min="6800" max="6801" width="13.5" customWidth="1"/>
    <col min="6802" max="6802" width="16" customWidth="1"/>
    <col min="6803" max="6803" width="15.125" customWidth="1"/>
    <col min="6804" max="6807" width="13" customWidth="1"/>
    <col min="6808" max="6808" width="16.375" customWidth="1"/>
    <col min="6809" max="6809" width="10.625" customWidth="1"/>
    <col min="6810" max="6811" width="17" customWidth="1"/>
    <col min="6812" max="6812" width="14" customWidth="1"/>
    <col min="6813" max="6813" width="14.625" bestFit="1" customWidth="1"/>
    <col min="6814" max="6814" width="12" customWidth="1"/>
    <col min="6815" max="6815" width="15.875" bestFit="1" customWidth="1"/>
    <col min="6816" max="6816" width="14.5" bestFit="1" customWidth="1"/>
    <col min="6817" max="6817" width="14.5" customWidth="1"/>
    <col min="6818" max="6819" width="15.875" bestFit="1" customWidth="1"/>
    <col min="6820" max="6820" width="14.25" bestFit="1" customWidth="1"/>
    <col min="6821" max="6821" width="15.875" bestFit="1" customWidth="1"/>
    <col min="7056" max="7057" width="13.5" customWidth="1"/>
    <col min="7058" max="7058" width="16" customWidth="1"/>
    <col min="7059" max="7059" width="15.125" customWidth="1"/>
    <col min="7060" max="7063" width="13" customWidth="1"/>
    <col min="7064" max="7064" width="16.375" customWidth="1"/>
    <col min="7065" max="7065" width="10.625" customWidth="1"/>
    <col min="7066" max="7067" width="17" customWidth="1"/>
    <col min="7068" max="7068" width="14" customWidth="1"/>
    <col min="7069" max="7069" width="14.625" bestFit="1" customWidth="1"/>
    <col min="7070" max="7070" width="12" customWidth="1"/>
    <col min="7071" max="7071" width="15.875" bestFit="1" customWidth="1"/>
    <col min="7072" max="7072" width="14.5" bestFit="1" customWidth="1"/>
    <col min="7073" max="7073" width="14.5" customWidth="1"/>
    <col min="7074" max="7075" width="15.875" bestFit="1" customWidth="1"/>
    <col min="7076" max="7076" width="14.25" bestFit="1" customWidth="1"/>
    <col min="7077" max="7077" width="15.875" bestFit="1" customWidth="1"/>
    <col min="7312" max="7313" width="13.5" customWidth="1"/>
    <col min="7314" max="7314" width="16" customWidth="1"/>
    <col min="7315" max="7315" width="15.125" customWidth="1"/>
    <col min="7316" max="7319" width="13" customWidth="1"/>
    <col min="7320" max="7320" width="16.375" customWidth="1"/>
    <col min="7321" max="7321" width="10.625" customWidth="1"/>
    <col min="7322" max="7323" width="17" customWidth="1"/>
    <col min="7324" max="7324" width="14" customWidth="1"/>
    <col min="7325" max="7325" width="14.625" bestFit="1" customWidth="1"/>
    <col min="7326" max="7326" width="12" customWidth="1"/>
    <col min="7327" max="7327" width="15.875" bestFit="1" customWidth="1"/>
    <col min="7328" max="7328" width="14.5" bestFit="1" customWidth="1"/>
    <col min="7329" max="7329" width="14.5" customWidth="1"/>
    <col min="7330" max="7331" width="15.875" bestFit="1" customWidth="1"/>
    <col min="7332" max="7332" width="14.25" bestFit="1" customWidth="1"/>
    <col min="7333" max="7333" width="15.875" bestFit="1" customWidth="1"/>
    <col min="7568" max="7569" width="13.5" customWidth="1"/>
    <col min="7570" max="7570" width="16" customWidth="1"/>
    <col min="7571" max="7571" width="15.125" customWidth="1"/>
    <col min="7572" max="7575" width="13" customWidth="1"/>
    <col min="7576" max="7576" width="16.375" customWidth="1"/>
    <col min="7577" max="7577" width="10.625" customWidth="1"/>
    <col min="7578" max="7579" width="17" customWidth="1"/>
    <col min="7580" max="7580" width="14" customWidth="1"/>
    <col min="7581" max="7581" width="14.625" bestFit="1" customWidth="1"/>
    <col min="7582" max="7582" width="12" customWidth="1"/>
    <col min="7583" max="7583" width="15.875" bestFit="1" customWidth="1"/>
    <col min="7584" max="7584" width="14.5" bestFit="1" customWidth="1"/>
    <col min="7585" max="7585" width="14.5" customWidth="1"/>
    <col min="7586" max="7587" width="15.875" bestFit="1" customWidth="1"/>
    <col min="7588" max="7588" width="14.25" bestFit="1" customWidth="1"/>
    <col min="7589" max="7589" width="15.875" bestFit="1" customWidth="1"/>
    <col min="7824" max="7825" width="13.5" customWidth="1"/>
    <col min="7826" max="7826" width="16" customWidth="1"/>
    <col min="7827" max="7827" width="15.125" customWidth="1"/>
    <col min="7828" max="7831" width="13" customWidth="1"/>
    <col min="7832" max="7832" width="16.375" customWidth="1"/>
    <col min="7833" max="7833" width="10.625" customWidth="1"/>
    <col min="7834" max="7835" width="17" customWidth="1"/>
    <col min="7836" max="7836" width="14" customWidth="1"/>
    <col min="7837" max="7837" width="14.625" bestFit="1" customWidth="1"/>
    <col min="7838" max="7838" width="12" customWidth="1"/>
    <col min="7839" max="7839" width="15.875" bestFit="1" customWidth="1"/>
    <col min="7840" max="7840" width="14.5" bestFit="1" customWidth="1"/>
    <col min="7841" max="7841" width="14.5" customWidth="1"/>
    <col min="7842" max="7843" width="15.875" bestFit="1" customWidth="1"/>
    <col min="7844" max="7844" width="14.25" bestFit="1" customWidth="1"/>
    <col min="7845" max="7845" width="15.875" bestFit="1" customWidth="1"/>
    <col min="8080" max="8081" width="13.5" customWidth="1"/>
    <col min="8082" max="8082" width="16" customWidth="1"/>
    <col min="8083" max="8083" width="15.125" customWidth="1"/>
    <col min="8084" max="8087" width="13" customWidth="1"/>
    <col min="8088" max="8088" width="16.375" customWidth="1"/>
    <col min="8089" max="8089" width="10.625" customWidth="1"/>
    <col min="8090" max="8091" width="17" customWidth="1"/>
    <col min="8092" max="8092" width="14" customWidth="1"/>
    <col min="8093" max="8093" width="14.625" bestFit="1" customWidth="1"/>
    <col min="8094" max="8094" width="12" customWidth="1"/>
    <col min="8095" max="8095" width="15.875" bestFit="1" customWidth="1"/>
    <col min="8096" max="8096" width="14.5" bestFit="1" customWidth="1"/>
    <col min="8097" max="8097" width="14.5" customWidth="1"/>
    <col min="8098" max="8099" width="15.875" bestFit="1" customWidth="1"/>
    <col min="8100" max="8100" width="14.25" bestFit="1" customWidth="1"/>
    <col min="8101" max="8101" width="15.875" bestFit="1" customWidth="1"/>
    <col min="8336" max="8337" width="13.5" customWidth="1"/>
    <col min="8338" max="8338" width="16" customWidth="1"/>
    <col min="8339" max="8339" width="15.125" customWidth="1"/>
    <col min="8340" max="8343" width="13" customWidth="1"/>
    <col min="8344" max="8344" width="16.375" customWidth="1"/>
    <col min="8345" max="8345" width="10.625" customWidth="1"/>
    <col min="8346" max="8347" width="17" customWidth="1"/>
    <col min="8348" max="8348" width="14" customWidth="1"/>
    <col min="8349" max="8349" width="14.625" bestFit="1" customWidth="1"/>
    <col min="8350" max="8350" width="12" customWidth="1"/>
    <col min="8351" max="8351" width="15.875" bestFit="1" customWidth="1"/>
    <col min="8352" max="8352" width="14.5" bestFit="1" customWidth="1"/>
    <col min="8353" max="8353" width="14.5" customWidth="1"/>
    <col min="8354" max="8355" width="15.875" bestFit="1" customWidth="1"/>
    <col min="8356" max="8356" width="14.25" bestFit="1" customWidth="1"/>
    <col min="8357" max="8357" width="15.875" bestFit="1" customWidth="1"/>
    <col min="8592" max="8593" width="13.5" customWidth="1"/>
    <col min="8594" max="8594" width="16" customWidth="1"/>
    <col min="8595" max="8595" width="15.125" customWidth="1"/>
    <col min="8596" max="8599" width="13" customWidth="1"/>
    <col min="8600" max="8600" width="16.375" customWidth="1"/>
    <col min="8601" max="8601" width="10.625" customWidth="1"/>
    <col min="8602" max="8603" width="17" customWidth="1"/>
    <col min="8604" max="8604" width="14" customWidth="1"/>
    <col min="8605" max="8605" width="14.625" bestFit="1" customWidth="1"/>
    <col min="8606" max="8606" width="12" customWidth="1"/>
    <col min="8607" max="8607" width="15.875" bestFit="1" customWidth="1"/>
    <col min="8608" max="8608" width="14.5" bestFit="1" customWidth="1"/>
    <col min="8609" max="8609" width="14.5" customWidth="1"/>
    <col min="8610" max="8611" width="15.875" bestFit="1" customWidth="1"/>
    <col min="8612" max="8612" width="14.25" bestFit="1" customWidth="1"/>
    <col min="8613" max="8613" width="15.875" bestFit="1" customWidth="1"/>
    <col min="8848" max="8849" width="13.5" customWidth="1"/>
    <col min="8850" max="8850" width="16" customWidth="1"/>
    <col min="8851" max="8851" width="15.125" customWidth="1"/>
    <col min="8852" max="8855" width="13" customWidth="1"/>
    <col min="8856" max="8856" width="16.375" customWidth="1"/>
    <col min="8857" max="8857" width="10.625" customWidth="1"/>
    <col min="8858" max="8859" width="17" customWidth="1"/>
    <col min="8860" max="8860" width="14" customWidth="1"/>
    <col min="8861" max="8861" width="14.625" bestFit="1" customWidth="1"/>
    <col min="8862" max="8862" width="12" customWidth="1"/>
    <col min="8863" max="8863" width="15.875" bestFit="1" customWidth="1"/>
    <col min="8864" max="8864" width="14.5" bestFit="1" customWidth="1"/>
    <col min="8865" max="8865" width="14.5" customWidth="1"/>
    <col min="8866" max="8867" width="15.875" bestFit="1" customWidth="1"/>
    <col min="8868" max="8868" width="14.25" bestFit="1" customWidth="1"/>
    <col min="8869" max="8869" width="15.875" bestFit="1" customWidth="1"/>
    <col min="9104" max="9105" width="13.5" customWidth="1"/>
    <col min="9106" max="9106" width="16" customWidth="1"/>
    <col min="9107" max="9107" width="15.125" customWidth="1"/>
    <col min="9108" max="9111" width="13" customWidth="1"/>
    <col min="9112" max="9112" width="16.375" customWidth="1"/>
    <col min="9113" max="9113" width="10.625" customWidth="1"/>
    <col min="9114" max="9115" width="17" customWidth="1"/>
    <col min="9116" max="9116" width="14" customWidth="1"/>
    <col min="9117" max="9117" width="14.625" bestFit="1" customWidth="1"/>
    <col min="9118" max="9118" width="12" customWidth="1"/>
    <col min="9119" max="9119" width="15.875" bestFit="1" customWidth="1"/>
    <col min="9120" max="9120" width="14.5" bestFit="1" customWidth="1"/>
    <col min="9121" max="9121" width="14.5" customWidth="1"/>
    <col min="9122" max="9123" width="15.875" bestFit="1" customWidth="1"/>
    <col min="9124" max="9124" width="14.25" bestFit="1" customWidth="1"/>
    <col min="9125" max="9125" width="15.875" bestFit="1" customWidth="1"/>
    <col min="9360" max="9361" width="13.5" customWidth="1"/>
    <col min="9362" max="9362" width="16" customWidth="1"/>
    <col min="9363" max="9363" width="15.125" customWidth="1"/>
    <col min="9364" max="9367" width="13" customWidth="1"/>
    <col min="9368" max="9368" width="16.375" customWidth="1"/>
    <col min="9369" max="9369" width="10.625" customWidth="1"/>
    <col min="9370" max="9371" width="17" customWidth="1"/>
    <col min="9372" max="9372" width="14" customWidth="1"/>
    <col min="9373" max="9373" width="14.625" bestFit="1" customWidth="1"/>
    <col min="9374" max="9374" width="12" customWidth="1"/>
    <col min="9375" max="9375" width="15.875" bestFit="1" customWidth="1"/>
    <col min="9376" max="9376" width="14.5" bestFit="1" customWidth="1"/>
    <col min="9377" max="9377" width="14.5" customWidth="1"/>
    <col min="9378" max="9379" width="15.875" bestFit="1" customWidth="1"/>
    <col min="9380" max="9380" width="14.25" bestFit="1" customWidth="1"/>
    <col min="9381" max="9381" width="15.875" bestFit="1" customWidth="1"/>
    <col min="9616" max="9617" width="13.5" customWidth="1"/>
    <col min="9618" max="9618" width="16" customWidth="1"/>
    <col min="9619" max="9619" width="15.125" customWidth="1"/>
    <col min="9620" max="9623" width="13" customWidth="1"/>
    <col min="9624" max="9624" width="16.375" customWidth="1"/>
    <col min="9625" max="9625" width="10.625" customWidth="1"/>
    <col min="9626" max="9627" width="17" customWidth="1"/>
    <col min="9628" max="9628" width="14" customWidth="1"/>
    <col min="9629" max="9629" width="14.625" bestFit="1" customWidth="1"/>
    <col min="9630" max="9630" width="12" customWidth="1"/>
    <col min="9631" max="9631" width="15.875" bestFit="1" customWidth="1"/>
    <col min="9632" max="9632" width="14.5" bestFit="1" customWidth="1"/>
    <col min="9633" max="9633" width="14.5" customWidth="1"/>
    <col min="9634" max="9635" width="15.875" bestFit="1" customWidth="1"/>
    <col min="9636" max="9636" width="14.25" bestFit="1" customWidth="1"/>
    <col min="9637" max="9637" width="15.875" bestFit="1" customWidth="1"/>
    <col min="9872" max="9873" width="13.5" customWidth="1"/>
    <col min="9874" max="9874" width="16" customWidth="1"/>
    <col min="9875" max="9875" width="15.125" customWidth="1"/>
    <col min="9876" max="9879" width="13" customWidth="1"/>
    <col min="9880" max="9880" width="16.375" customWidth="1"/>
    <col min="9881" max="9881" width="10.625" customWidth="1"/>
    <col min="9882" max="9883" width="17" customWidth="1"/>
    <col min="9884" max="9884" width="14" customWidth="1"/>
    <col min="9885" max="9885" width="14.625" bestFit="1" customWidth="1"/>
    <col min="9886" max="9886" width="12" customWidth="1"/>
    <col min="9887" max="9887" width="15.875" bestFit="1" customWidth="1"/>
    <col min="9888" max="9888" width="14.5" bestFit="1" customWidth="1"/>
    <col min="9889" max="9889" width="14.5" customWidth="1"/>
    <col min="9890" max="9891" width="15.875" bestFit="1" customWidth="1"/>
    <col min="9892" max="9892" width="14.25" bestFit="1" customWidth="1"/>
    <col min="9893" max="9893" width="15.875" bestFit="1" customWidth="1"/>
    <col min="10128" max="10129" width="13.5" customWidth="1"/>
    <col min="10130" max="10130" width="16" customWidth="1"/>
    <col min="10131" max="10131" width="15.125" customWidth="1"/>
    <col min="10132" max="10135" width="13" customWidth="1"/>
    <col min="10136" max="10136" width="16.375" customWidth="1"/>
    <col min="10137" max="10137" width="10.625" customWidth="1"/>
    <col min="10138" max="10139" width="17" customWidth="1"/>
    <col min="10140" max="10140" width="14" customWidth="1"/>
    <col min="10141" max="10141" width="14.625" bestFit="1" customWidth="1"/>
    <col min="10142" max="10142" width="12" customWidth="1"/>
    <col min="10143" max="10143" width="15.875" bestFit="1" customWidth="1"/>
    <col min="10144" max="10144" width="14.5" bestFit="1" customWidth="1"/>
    <col min="10145" max="10145" width="14.5" customWidth="1"/>
    <col min="10146" max="10147" width="15.875" bestFit="1" customWidth="1"/>
    <col min="10148" max="10148" width="14.25" bestFit="1" customWidth="1"/>
    <col min="10149" max="10149" width="15.875" bestFit="1" customWidth="1"/>
    <col min="10384" max="10385" width="13.5" customWidth="1"/>
    <col min="10386" max="10386" width="16" customWidth="1"/>
    <col min="10387" max="10387" width="15.125" customWidth="1"/>
    <col min="10388" max="10391" width="13" customWidth="1"/>
    <col min="10392" max="10392" width="16.375" customWidth="1"/>
    <col min="10393" max="10393" width="10.625" customWidth="1"/>
    <col min="10394" max="10395" width="17" customWidth="1"/>
    <col min="10396" max="10396" width="14" customWidth="1"/>
    <col min="10397" max="10397" width="14.625" bestFit="1" customWidth="1"/>
    <col min="10398" max="10398" width="12" customWidth="1"/>
    <col min="10399" max="10399" width="15.875" bestFit="1" customWidth="1"/>
    <col min="10400" max="10400" width="14.5" bestFit="1" customWidth="1"/>
    <col min="10401" max="10401" width="14.5" customWidth="1"/>
    <col min="10402" max="10403" width="15.875" bestFit="1" customWidth="1"/>
    <col min="10404" max="10404" width="14.25" bestFit="1" customWidth="1"/>
    <col min="10405" max="10405" width="15.875" bestFit="1" customWidth="1"/>
    <col min="10640" max="10641" width="13.5" customWidth="1"/>
    <col min="10642" max="10642" width="16" customWidth="1"/>
    <col min="10643" max="10643" width="15.125" customWidth="1"/>
    <col min="10644" max="10647" width="13" customWidth="1"/>
    <col min="10648" max="10648" width="16.375" customWidth="1"/>
    <col min="10649" max="10649" width="10.625" customWidth="1"/>
    <col min="10650" max="10651" width="17" customWidth="1"/>
    <col min="10652" max="10652" width="14" customWidth="1"/>
    <col min="10653" max="10653" width="14.625" bestFit="1" customWidth="1"/>
    <col min="10654" max="10654" width="12" customWidth="1"/>
    <col min="10655" max="10655" width="15.875" bestFit="1" customWidth="1"/>
    <col min="10656" max="10656" width="14.5" bestFit="1" customWidth="1"/>
    <col min="10657" max="10657" width="14.5" customWidth="1"/>
    <col min="10658" max="10659" width="15.875" bestFit="1" customWidth="1"/>
    <col min="10660" max="10660" width="14.25" bestFit="1" customWidth="1"/>
    <col min="10661" max="10661" width="15.875" bestFit="1" customWidth="1"/>
    <col min="10896" max="10897" width="13.5" customWidth="1"/>
    <col min="10898" max="10898" width="16" customWidth="1"/>
    <col min="10899" max="10899" width="15.125" customWidth="1"/>
    <col min="10900" max="10903" width="13" customWidth="1"/>
    <col min="10904" max="10904" width="16.375" customWidth="1"/>
    <col min="10905" max="10905" width="10.625" customWidth="1"/>
    <col min="10906" max="10907" width="17" customWidth="1"/>
    <col min="10908" max="10908" width="14" customWidth="1"/>
    <col min="10909" max="10909" width="14.625" bestFit="1" customWidth="1"/>
    <col min="10910" max="10910" width="12" customWidth="1"/>
    <col min="10911" max="10911" width="15.875" bestFit="1" customWidth="1"/>
    <col min="10912" max="10912" width="14.5" bestFit="1" customWidth="1"/>
    <col min="10913" max="10913" width="14.5" customWidth="1"/>
    <col min="10914" max="10915" width="15.875" bestFit="1" customWidth="1"/>
    <col min="10916" max="10916" width="14.25" bestFit="1" customWidth="1"/>
    <col min="10917" max="10917" width="15.875" bestFit="1" customWidth="1"/>
    <col min="11152" max="11153" width="13.5" customWidth="1"/>
    <col min="11154" max="11154" width="16" customWidth="1"/>
    <col min="11155" max="11155" width="15.125" customWidth="1"/>
    <col min="11156" max="11159" width="13" customWidth="1"/>
    <col min="11160" max="11160" width="16.375" customWidth="1"/>
    <col min="11161" max="11161" width="10.625" customWidth="1"/>
    <col min="11162" max="11163" width="17" customWidth="1"/>
    <col min="11164" max="11164" width="14" customWidth="1"/>
    <col min="11165" max="11165" width="14.625" bestFit="1" customWidth="1"/>
    <col min="11166" max="11166" width="12" customWidth="1"/>
    <col min="11167" max="11167" width="15.875" bestFit="1" customWidth="1"/>
    <col min="11168" max="11168" width="14.5" bestFit="1" customWidth="1"/>
    <col min="11169" max="11169" width="14.5" customWidth="1"/>
    <col min="11170" max="11171" width="15.875" bestFit="1" customWidth="1"/>
    <col min="11172" max="11172" width="14.25" bestFit="1" customWidth="1"/>
    <col min="11173" max="11173" width="15.875" bestFit="1" customWidth="1"/>
    <col min="11408" max="11409" width="13.5" customWidth="1"/>
    <col min="11410" max="11410" width="16" customWidth="1"/>
    <col min="11411" max="11411" width="15.125" customWidth="1"/>
    <col min="11412" max="11415" width="13" customWidth="1"/>
    <col min="11416" max="11416" width="16.375" customWidth="1"/>
    <col min="11417" max="11417" width="10.625" customWidth="1"/>
    <col min="11418" max="11419" width="17" customWidth="1"/>
    <col min="11420" max="11420" width="14" customWidth="1"/>
    <col min="11421" max="11421" width="14.625" bestFit="1" customWidth="1"/>
    <col min="11422" max="11422" width="12" customWidth="1"/>
    <col min="11423" max="11423" width="15.875" bestFit="1" customWidth="1"/>
    <col min="11424" max="11424" width="14.5" bestFit="1" customWidth="1"/>
    <col min="11425" max="11425" width="14.5" customWidth="1"/>
    <col min="11426" max="11427" width="15.875" bestFit="1" customWidth="1"/>
    <col min="11428" max="11428" width="14.25" bestFit="1" customWidth="1"/>
    <col min="11429" max="11429" width="15.875" bestFit="1" customWidth="1"/>
    <col min="11664" max="11665" width="13.5" customWidth="1"/>
    <col min="11666" max="11666" width="16" customWidth="1"/>
    <col min="11667" max="11667" width="15.125" customWidth="1"/>
    <col min="11668" max="11671" width="13" customWidth="1"/>
    <col min="11672" max="11672" width="16.375" customWidth="1"/>
    <col min="11673" max="11673" width="10.625" customWidth="1"/>
    <col min="11674" max="11675" width="17" customWidth="1"/>
    <col min="11676" max="11676" width="14" customWidth="1"/>
    <col min="11677" max="11677" width="14.625" bestFit="1" customWidth="1"/>
    <col min="11678" max="11678" width="12" customWidth="1"/>
    <col min="11679" max="11679" width="15.875" bestFit="1" customWidth="1"/>
    <col min="11680" max="11680" width="14.5" bestFit="1" customWidth="1"/>
    <col min="11681" max="11681" width="14.5" customWidth="1"/>
    <col min="11682" max="11683" width="15.875" bestFit="1" customWidth="1"/>
    <col min="11684" max="11684" width="14.25" bestFit="1" customWidth="1"/>
    <col min="11685" max="11685" width="15.875" bestFit="1" customWidth="1"/>
    <col min="11920" max="11921" width="13.5" customWidth="1"/>
    <col min="11922" max="11922" width="16" customWidth="1"/>
    <col min="11923" max="11923" width="15.125" customWidth="1"/>
    <col min="11924" max="11927" width="13" customWidth="1"/>
    <col min="11928" max="11928" width="16.375" customWidth="1"/>
    <col min="11929" max="11929" width="10.625" customWidth="1"/>
    <col min="11930" max="11931" width="17" customWidth="1"/>
    <col min="11932" max="11932" width="14" customWidth="1"/>
    <col min="11933" max="11933" width="14.625" bestFit="1" customWidth="1"/>
    <col min="11934" max="11934" width="12" customWidth="1"/>
    <col min="11935" max="11935" width="15.875" bestFit="1" customWidth="1"/>
    <col min="11936" max="11936" width="14.5" bestFit="1" customWidth="1"/>
    <col min="11937" max="11937" width="14.5" customWidth="1"/>
    <col min="11938" max="11939" width="15.875" bestFit="1" customWidth="1"/>
    <col min="11940" max="11940" width="14.25" bestFit="1" customWidth="1"/>
    <col min="11941" max="11941" width="15.875" bestFit="1" customWidth="1"/>
    <col min="12176" max="12177" width="13.5" customWidth="1"/>
    <col min="12178" max="12178" width="16" customWidth="1"/>
    <col min="12179" max="12179" width="15.125" customWidth="1"/>
    <col min="12180" max="12183" width="13" customWidth="1"/>
    <col min="12184" max="12184" width="16.375" customWidth="1"/>
    <col min="12185" max="12185" width="10.625" customWidth="1"/>
    <col min="12186" max="12187" width="17" customWidth="1"/>
    <col min="12188" max="12188" width="14" customWidth="1"/>
    <col min="12189" max="12189" width="14.625" bestFit="1" customWidth="1"/>
    <col min="12190" max="12190" width="12" customWidth="1"/>
    <col min="12191" max="12191" width="15.875" bestFit="1" customWidth="1"/>
    <col min="12192" max="12192" width="14.5" bestFit="1" customWidth="1"/>
    <col min="12193" max="12193" width="14.5" customWidth="1"/>
    <col min="12194" max="12195" width="15.875" bestFit="1" customWidth="1"/>
    <col min="12196" max="12196" width="14.25" bestFit="1" customWidth="1"/>
    <col min="12197" max="12197" width="15.875" bestFit="1" customWidth="1"/>
    <col min="12432" max="12433" width="13.5" customWidth="1"/>
    <col min="12434" max="12434" width="16" customWidth="1"/>
    <col min="12435" max="12435" width="15.125" customWidth="1"/>
    <col min="12436" max="12439" width="13" customWidth="1"/>
    <col min="12440" max="12440" width="16.375" customWidth="1"/>
    <col min="12441" max="12441" width="10.625" customWidth="1"/>
    <col min="12442" max="12443" width="17" customWidth="1"/>
    <col min="12444" max="12444" width="14" customWidth="1"/>
    <col min="12445" max="12445" width="14.625" bestFit="1" customWidth="1"/>
    <col min="12446" max="12446" width="12" customWidth="1"/>
    <col min="12447" max="12447" width="15.875" bestFit="1" customWidth="1"/>
    <col min="12448" max="12448" width="14.5" bestFit="1" customWidth="1"/>
    <col min="12449" max="12449" width="14.5" customWidth="1"/>
    <col min="12450" max="12451" width="15.875" bestFit="1" customWidth="1"/>
    <col min="12452" max="12452" width="14.25" bestFit="1" customWidth="1"/>
    <col min="12453" max="12453" width="15.875" bestFit="1" customWidth="1"/>
    <col min="12688" max="12689" width="13.5" customWidth="1"/>
    <col min="12690" max="12690" width="16" customWidth="1"/>
    <col min="12691" max="12691" width="15.125" customWidth="1"/>
    <col min="12692" max="12695" width="13" customWidth="1"/>
    <col min="12696" max="12696" width="16.375" customWidth="1"/>
    <col min="12697" max="12697" width="10.625" customWidth="1"/>
    <col min="12698" max="12699" width="17" customWidth="1"/>
    <col min="12700" max="12700" width="14" customWidth="1"/>
    <col min="12701" max="12701" width="14.625" bestFit="1" customWidth="1"/>
    <col min="12702" max="12702" width="12" customWidth="1"/>
    <col min="12703" max="12703" width="15.875" bestFit="1" customWidth="1"/>
    <col min="12704" max="12704" width="14.5" bestFit="1" customWidth="1"/>
    <col min="12705" max="12705" width="14.5" customWidth="1"/>
    <col min="12706" max="12707" width="15.875" bestFit="1" customWidth="1"/>
    <col min="12708" max="12708" width="14.25" bestFit="1" customWidth="1"/>
    <col min="12709" max="12709" width="15.875" bestFit="1" customWidth="1"/>
    <col min="12944" max="12945" width="13.5" customWidth="1"/>
    <col min="12946" max="12946" width="16" customWidth="1"/>
    <col min="12947" max="12947" width="15.125" customWidth="1"/>
    <col min="12948" max="12951" width="13" customWidth="1"/>
    <col min="12952" max="12952" width="16.375" customWidth="1"/>
    <col min="12953" max="12953" width="10.625" customWidth="1"/>
    <col min="12954" max="12955" width="17" customWidth="1"/>
    <col min="12956" max="12956" width="14" customWidth="1"/>
    <col min="12957" max="12957" width="14.625" bestFit="1" customWidth="1"/>
    <col min="12958" max="12958" width="12" customWidth="1"/>
    <col min="12959" max="12959" width="15.875" bestFit="1" customWidth="1"/>
    <col min="12960" max="12960" width="14.5" bestFit="1" customWidth="1"/>
    <col min="12961" max="12961" width="14.5" customWidth="1"/>
    <col min="12962" max="12963" width="15.875" bestFit="1" customWidth="1"/>
    <col min="12964" max="12964" width="14.25" bestFit="1" customWidth="1"/>
    <col min="12965" max="12965" width="15.875" bestFit="1" customWidth="1"/>
    <col min="13200" max="13201" width="13.5" customWidth="1"/>
    <col min="13202" max="13202" width="16" customWidth="1"/>
    <col min="13203" max="13203" width="15.125" customWidth="1"/>
    <col min="13204" max="13207" width="13" customWidth="1"/>
    <col min="13208" max="13208" width="16.375" customWidth="1"/>
    <col min="13209" max="13209" width="10.625" customWidth="1"/>
    <col min="13210" max="13211" width="17" customWidth="1"/>
    <col min="13212" max="13212" width="14" customWidth="1"/>
    <col min="13213" max="13213" width="14.625" bestFit="1" customWidth="1"/>
    <col min="13214" max="13214" width="12" customWidth="1"/>
    <col min="13215" max="13215" width="15.875" bestFit="1" customWidth="1"/>
    <col min="13216" max="13216" width="14.5" bestFit="1" customWidth="1"/>
    <col min="13217" max="13217" width="14.5" customWidth="1"/>
    <col min="13218" max="13219" width="15.875" bestFit="1" customWidth="1"/>
    <col min="13220" max="13220" width="14.25" bestFit="1" customWidth="1"/>
    <col min="13221" max="13221" width="15.875" bestFit="1" customWidth="1"/>
    <col min="13456" max="13457" width="13.5" customWidth="1"/>
    <col min="13458" max="13458" width="16" customWidth="1"/>
    <col min="13459" max="13459" width="15.125" customWidth="1"/>
    <col min="13460" max="13463" width="13" customWidth="1"/>
    <col min="13464" max="13464" width="16.375" customWidth="1"/>
    <col min="13465" max="13465" width="10.625" customWidth="1"/>
    <col min="13466" max="13467" width="17" customWidth="1"/>
    <col min="13468" max="13468" width="14" customWidth="1"/>
    <col min="13469" max="13469" width="14.625" bestFit="1" customWidth="1"/>
    <col min="13470" max="13470" width="12" customWidth="1"/>
    <col min="13471" max="13471" width="15.875" bestFit="1" customWidth="1"/>
    <col min="13472" max="13472" width="14.5" bestFit="1" customWidth="1"/>
    <col min="13473" max="13473" width="14.5" customWidth="1"/>
    <col min="13474" max="13475" width="15.875" bestFit="1" customWidth="1"/>
    <col min="13476" max="13476" width="14.25" bestFit="1" customWidth="1"/>
    <col min="13477" max="13477" width="15.875" bestFit="1" customWidth="1"/>
    <col min="13712" max="13713" width="13.5" customWidth="1"/>
    <col min="13714" max="13714" width="16" customWidth="1"/>
    <col min="13715" max="13715" width="15.125" customWidth="1"/>
    <col min="13716" max="13719" width="13" customWidth="1"/>
    <col min="13720" max="13720" width="16.375" customWidth="1"/>
    <col min="13721" max="13721" width="10.625" customWidth="1"/>
    <col min="13722" max="13723" width="17" customWidth="1"/>
    <col min="13724" max="13724" width="14" customWidth="1"/>
    <col min="13725" max="13725" width="14.625" bestFit="1" customWidth="1"/>
    <col min="13726" max="13726" width="12" customWidth="1"/>
    <col min="13727" max="13727" width="15.875" bestFit="1" customWidth="1"/>
    <col min="13728" max="13728" width="14.5" bestFit="1" customWidth="1"/>
    <col min="13729" max="13729" width="14.5" customWidth="1"/>
    <col min="13730" max="13731" width="15.875" bestFit="1" customWidth="1"/>
    <col min="13732" max="13732" width="14.25" bestFit="1" customWidth="1"/>
    <col min="13733" max="13733" width="15.875" bestFit="1" customWidth="1"/>
    <col min="13968" max="13969" width="13.5" customWidth="1"/>
    <col min="13970" max="13970" width="16" customWidth="1"/>
    <col min="13971" max="13971" width="15.125" customWidth="1"/>
    <col min="13972" max="13975" width="13" customWidth="1"/>
    <col min="13976" max="13976" width="16.375" customWidth="1"/>
    <col min="13977" max="13977" width="10.625" customWidth="1"/>
    <col min="13978" max="13979" width="17" customWidth="1"/>
    <col min="13980" max="13980" width="14" customWidth="1"/>
    <col min="13981" max="13981" width="14.625" bestFit="1" customWidth="1"/>
    <col min="13982" max="13982" width="12" customWidth="1"/>
    <col min="13983" max="13983" width="15.875" bestFit="1" customWidth="1"/>
    <col min="13984" max="13984" width="14.5" bestFit="1" customWidth="1"/>
    <col min="13985" max="13985" width="14.5" customWidth="1"/>
    <col min="13986" max="13987" width="15.875" bestFit="1" customWidth="1"/>
    <col min="13988" max="13988" width="14.25" bestFit="1" customWidth="1"/>
    <col min="13989" max="13989" width="15.875" bestFit="1" customWidth="1"/>
    <col min="14224" max="14225" width="13.5" customWidth="1"/>
    <col min="14226" max="14226" width="16" customWidth="1"/>
    <col min="14227" max="14227" width="15.125" customWidth="1"/>
    <col min="14228" max="14231" width="13" customWidth="1"/>
    <col min="14232" max="14232" width="16.375" customWidth="1"/>
    <col min="14233" max="14233" width="10.625" customWidth="1"/>
    <col min="14234" max="14235" width="17" customWidth="1"/>
    <col min="14236" max="14236" width="14" customWidth="1"/>
    <col min="14237" max="14237" width="14.625" bestFit="1" customWidth="1"/>
    <col min="14238" max="14238" width="12" customWidth="1"/>
    <col min="14239" max="14239" width="15.875" bestFit="1" customWidth="1"/>
    <col min="14240" max="14240" width="14.5" bestFit="1" customWidth="1"/>
    <col min="14241" max="14241" width="14.5" customWidth="1"/>
    <col min="14242" max="14243" width="15.875" bestFit="1" customWidth="1"/>
    <col min="14244" max="14244" width="14.25" bestFit="1" customWidth="1"/>
    <col min="14245" max="14245" width="15.875" bestFit="1" customWidth="1"/>
    <col min="14480" max="14481" width="13.5" customWidth="1"/>
    <col min="14482" max="14482" width="16" customWidth="1"/>
    <col min="14483" max="14483" width="15.125" customWidth="1"/>
    <col min="14484" max="14487" width="13" customWidth="1"/>
    <col min="14488" max="14488" width="16.375" customWidth="1"/>
    <col min="14489" max="14489" width="10.625" customWidth="1"/>
    <col min="14490" max="14491" width="17" customWidth="1"/>
    <col min="14492" max="14492" width="14" customWidth="1"/>
    <col min="14493" max="14493" width="14.625" bestFit="1" customWidth="1"/>
    <col min="14494" max="14494" width="12" customWidth="1"/>
    <col min="14495" max="14495" width="15.875" bestFit="1" customWidth="1"/>
    <col min="14496" max="14496" width="14.5" bestFit="1" customWidth="1"/>
    <col min="14497" max="14497" width="14.5" customWidth="1"/>
    <col min="14498" max="14499" width="15.875" bestFit="1" customWidth="1"/>
    <col min="14500" max="14500" width="14.25" bestFit="1" customWidth="1"/>
    <col min="14501" max="14501" width="15.875" bestFit="1" customWidth="1"/>
    <col min="14736" max="14737" width="13.5" customWidth="1"/>
    <col min="14738" max="14738" width="16" customWidth="1"/>
    <col min="14739" max="14739" width="15.125" customWidth="1"/>
    <col min="14740" max="14743" width="13" customWidth="1"/>
    <col min="14744" max="14744" width="16.375" customWidth="1"/>
    <col min="14745" max="14745" width="10.625" customWidth="1"/>
    <col min="14746" max="14747" width="17" customWidth="1"/>
    <col min="14748" max="14748" width="14" customWidth="1"/>
    <col min="14749" max="14749" width="14.625" bestFit="1" customWidth="1"/>
    <col min="14750" max="14750" width="12" customWidth="1"/>
    <col min="14751" max="14751" width="15.875" bestFit="1" customWidth="1"/>
    <col min="14752" max="14752" width="14.5" bestFit="1" customWidth="1"/>
    <col min="14753" max="14753" width="14.5" customWidth="1"/>
    <col min="14754" max="14755" width="15.875" bestFit="1" customWidth="1"/>
    <col min="14756" max="14756" width="14.25" bestFit="1" customWidth="1"/>
    <col min="14757" max="14757" width="15.875" bestFit="1" customWidth="1"/>
    <col min="14992" max="14993" width="13.5" customWidth="1"/>
    <col min="14994" max="14994" width="16" customWidth="1"/>
    <col min="14995" max="14995" width="15.125" customWidth="1"/>
    <col min="14996" max="14999" width="13" customWidth="1"/>
    <col min="15000" max="15000" width="16.375" customWidth="1"/>
    <col min="15001" max="15001" width="10.625" customWidth="1"/>
    <col min="15002" max="15003" width="17" customWidth="1"/>
    <col min="15004" max="15004" width="14" customWidth="1"/>
    <col min="15005" max="15005" width="14.625" bestFit="1" customWidth="1"/>
    <col min="15006" max="15006" width="12" customWidth="1"/>
    <col min="15007" max="15007" width="15.875" bestFit="1" customWidth="1"/>
    <col min="15008" max="15008" width="14.5" bestFit="1" customWidth="1"/>
    <col min="15009" max="15009" width="14.5" customWidth="1"/>
    <col min="15010" max="15011" width="15.875" bestFit="1" customWidth="1"/>
    <col min="15012" max="15012" width="14.25" bestFit="1" customWidth="1"/>
    <col min="15013" max="15013" width="15.875" bestFit="1" customWidth="1"/>
    <col min="15248" max="15249" width="13.5" customWidth="1"/>
    <col min="15250" max="15250" width="16" customWidth="1"/>
    <col min="15251" max="15251" width="15.125" customWidth="1"/>
    <col min="15252" max="15255" width="13" customWidth="1"/>
    <col min="15256" max="15256" width="16.375" customWidth="1"/>
    <col min="15257" max="15257" width="10.625" customWidth="1"/>
    <col min="15258" max="15259" width="17" customWidth="1"/>
    <col min="15260" max="15260" width="14" customWidth="1"/>
    <col min="15261" max="15261" width="14.625" bestFit="1" customWidth="1"/>
    <col min="15262" max="15262" width="12" customWidth="1"/>
    <col min="15263" max="15263" width="15.875" bestFit="1" customWidth="1"/>
    <col min="15264" max="15264" width="14.5" bestFit="1" customWidth="1"/>
    <col min="15265" max="15265" width="14.5" customWidth="1"/>
    <col min="15266" max="15267" width="15.875" bestFit="1" customWidth="1"/>
    <col min="15268" max="15268" width="14.25" bestFit="1" customWidth="1"/>
    <col min="15269" max="15269" width="15.875" bestFit="1" customWidth="1"/>
    <col min="15504" max="15505" width="13.5" customWidth="1"/>
    <col min="15506" max="15506" width="16" customWidth="1"/>
    <col min="15507" max="15507" width="15.125" customWidth="1"/>
    <col min="15508" max="15511" width="13" customWidth="1"/>
    <col min="15512" max="15512" width="16.375" customWidth="1"/>
    <col min="15513" max="15513" width="10.625" customWidth="1"/>
    <col min="15514" max="15515" width="17" customWidth="1"/>
    <col min="15516" max="15516" width="14" customWidth="1"/>
    <col min="15517" max="15517" width="14.625" bestFit="1" customWidth="1"/>
    <col min="15518" max="15518" width="12" customWidth="1"/>
    <col min="15519" max="15519" width="15.875" bestFit="1" customWidth="1"/>
    <col min="15520" max="15520" width="14.5" bestFit="1" customWidth="1"/>
    <col min="15521" max="15521" width="14.5" customWidth="1"/>
    <col min="15522" max="15523" width="15.875" bestFit="1" customWidth="1"/>
    <col min="15524" max="15524" width="14.25" bestFit="1" customWidth="1"/>
    <col min="15525" max="15525" width="15.875" bestFit="1" customWidth="1"/>
    <col min="15760" max="15761" width="13.5" customWidth="1"/>
    <col min="15762" max="15762" width="16" customWidth="1"/>
    <col min="15763" max="15763" width="15.125" customWidth="1"/>
    <col min="15764" max="15767" width="13" customWidth="1"/>
    <col min="15768" max="15768" width="16.375" customWidth="1"/>
    <col min="15769" max="15769" width="10.625" customWidth="1"/>
    <col min="15770" max="15771" width="17" customWidth="1"/>
    <col min="15772" max="15772" width="14" customWidth="1"/>
    <col min="15773" max="15773" width="14.625" bestFit="1" customWidth="1"/>
    <col min="15774" max="15774" width="12" customWidth="1"/>
    <col min="15775" max="15775" width="15.875" bestFit="1" customWidth="1"/>
    <col min="15776" max="15776" width="14.5" bestFit="1" customWidth="1"/>
    <col min="15777" max="15777" width="14.5" customWidth="1"/>
    <col min="15778" max="15779" width="15.875" bestFit="1" customWidth="1"/>
    <col min="15780" max="15780" width="14.25" bestFit="1" customWidth="1"/>
    <col min="15781" max="15781" width="15.875" bestFit="1" customWidth="1"/>
    <col min="16016" max="16017" width="13.5" customWidth="1"/>
    <col min="16018" max="16018" width="16" customWidth="1"/>
    <col min="16019" max="16019" width="15.125" customWidth="1"/>
    <col min="16020" max="16023" width="13" customWidth="1"/>
    <col min="16024" max="16024" width="16.375" customWidth="1"/>
    <col min="16025" max="16025" width="10.625" customWidth="1"/>
    <col min="16026" max="16027" width="17" customWidth="1"/>
    <col min="16028" max="16028" width="14" customWidth="1"/>
    <col min="16029" max="16029" width="14.625" bestFit="1" customWidth="1"/>
    <col min="16030" max="16030" width="12" customWidth="1"/>
    <col min="16031" max="16031" width="15.875" bestFit="1" customWidth="1"/>
    <col min="16032" max="16032" width="14.5" bestFit="1" customWidth="1"/>
    <col min="16033" max="16033" width="14.5" customWidth="1"/>
    <col min="16034" max="16035" width="15.875" bestFit="1" customWidth="1"/>
    <col min="16036" max="16036" width="14.25" bestFit="1" customWidth="1"/>
    <col min="16037" max="16037" width="15.875" bestFit="1" customWidth="1"/>
  </cols>
  <sheetData>
    <row r="2" spans="1:12" ht="20.25" customHeight="1">
      <c r="A2" s="1" t="s">
        <v>0</v>
      </c>
      <c r="B2" s="2"/>
      <c r="C2" s="2"/>
      <c r="D2" s="2"/>
      <c r="E2" s="2"/>
      <c r="F2" s="2"/>
      <c r="G2" s="2"/>
      <c r="H2" s="2"/>
      <c r="I2" s="2"/>
      <c r="J2" s="2"/>
      <c r="K2" s="2"/>
      <c r="L2" s="2"/>
    </row>
    <row r="3" spans="1:12" ht="20.25" customHeight="1">
      <c r="A3" s="3" t="s">
        <v>1</v>
      </c>
      <c r="B3" s="3"/>
      <c r="C3" s="3"/>
      <c r="D3" s="3"/>
      <c r="E3" s="3"/>
      <c r="F3" s="3"/>
      <c r="G3" s="3"/>
      <c r="H3" s="3"/>
      <c r="I3" s="3"/>
      <c r="J3" s="3"/>
      <c r="K3" s="3"/>
      <c r="L3" s="3"/>
    </row>
    <row r="4" spans="1:12" ht="20.25" customHeight="1">
      <c r="A4" s="4" t="s">
        <v>2</v>
      </c>
      <c r="B4" s="4"/>
      <c r="C4" s="4"/>
      <c r="D4" s="4"/>
      <c r="E4" s="4"/>
      <c r="F4" s="4"/>
      <c r="G4" s="4"/>
      <c r="H4" s="4"/>
      <c r="I4" s="4"/>
      <c r="J4" s="4"/>
      <c r="K4" s="4"/>
      <c r="L4" s="4"/>
    </row>
    <row r="5" spans="1:12" ht="20.25" customHeight="1">
      <c r="A5" s="5" t="s">
        <v>3</v>
      </c>
      <c r="B5" s="5"/>
      <c r="C5" s="5"/>
      <c r="D5" s="5"/>
      <c r="E5" s="5"/>
      <c r="F5" s="5"/>
      <c r="G5" s="5"/>
      <c r="H5" s="5"/>
      <c r="I5" s="5"/>
      <c r="J5" s="5"/>
      <c r="K5" s="5"/>
      <c r="L5" s="5"/>
    </row>
    <row r="6" spans="1:12" ht="20.25" customHeight="1">
      <c r="A6" s="6" t="s">
        <v>4</v>
      </c>
      <c r="B6" s="6"/>
      <c r="C6" s="6"/>
      <c r="D6" s="6"/>
      <c r="E6" s="6"/>
      <c r="F6" s="6"/>
      <c r="G6" s="6"/>
      <c r="H6" s="6"/>
      <c r="I6" s="6"/>
      <c r="J6" s="6"/>
      <c r="K6" s="6"/>
      <c r="L6" s="6"/>
    </row>
    <row r="7" spans="1:12" ht="20.25" customHeight="1">
      <c r="A7" s="6" t="s">
        <v>5</v>
      </c>
      <c r="B7" s="6"/>
      <c r="C7" s="6"/>
      <c r="D7" s="6"/>
      <c r="E7" s="6"/>
      <c r="F7" s="6"/>
      <c r="G7" s="6"/>
      <c r="H7" s="6"/>
      <c r="I7" s="6"/>
      <c r="J7" s="6"/>
      <c r="K7" s="6"/>
      <c r="L7" s="6"/>
    </row>
    <row r="8" spans="1:12" ht="20.25" customHeight="1">
      <c r="A8" s="6" t="s">
        <v>6</v>
      </c>
      <c r="B8" s="6"/>
      <c r="C8" s="6"/>
      <c r="D8" s="6"/>
      <c r="E8" s="6"/>
      <c r="F8" s="6"/>
      <c r="G8" s="6"/>
      <c r="H8" s="6"/>
      <c r="I8" s="6"/>
      <c r="J8" s="6"/>
      <c r="K8" s="6"/>
      <c r="L8" s="6"/>
    </row>
    <row r="9" spans="1:12" ht="20.25" customHeight="1">
      <c r="A9" s="7" t="s">
        <v>7</v>
      </c>
      <c r="B9" s="8"/>
      <c r="C9" s="8"/>
      <c r="D9" s="8"/>
      <c r="E9" s="8"/>
      <c r="F9" s="8"/>
      <c r="G9" s="8"/>
      <c r="H9" s="8"/>
      <c r="I9" s="8"/>
      <c r="J9" s="8"/>
      <c r="K9" s="8"/>
      <c r="L9" s="8"/>
    </row>
    <row r="10" spans="1:12" ht="20.25" customHeight="1">
      <c r="A10" s="6" t="s">
        <v>8</v>
      </c>
      <c r="B10" s="6"/>
      <c r="C10" s="6"/>
      <c r="D10" s="6"/>
      <c r="E10" s="6"/>
      <c r="F10" s="6"/>
      <c r="G10" s="6"/>
      <c r="H10" s="6"/>
      <c r="I10" s="6"/>
      <c r="J10" s="6"/>
      <c r="K10" s="6"/>
      <c r="L10" s="6"/>
    </row>
    <row r="11" spans="1:12" ht="20.25" customHeight="1">
      <c r="A11" s="7" t="s">
        <v>9</v>
      </c>
      <c r="B11" s="8"/>
      <c r="C11" s="8"/>
      <c r="D11" s="8"/>
      <c r="E11" s="9">
        <v>76842188</v>
      </c>
      <c r="F11" s="9"/>
      <c r="G11" s="10" t="s">
        <v>10</v>
      </c>
      <c r="H11" s="8"/>
      <c r="I11" s="8"/>
      <c r="J11" s="8"/>
      <c r="K11" s="8"/>
      <c r="L11" s="8"/>
    </row>
    <row r="12" spans="1:12" ht="20.25" customHeight="1">
      <c r="A12" s="7" t="s">
        <v>11</v>
      </c>
      <c r="B12" s="8"/>
      <c r="C12" s="8"/>
      <c r="D12" s="8"/>
      <c r="E12" s="8"/>
      <c r="F12" s="8"/>
      <c r="G12" s="8"/>
      <c r="H12" s="8"/>
      <c r="I12" s="8"/>
      <c r="J12" s="8"/>
      <c r="K12" s="8"/>
      <c r="L12" s="8"/>
    </row>
    <row r="13" spans="1:12" ht="20.25" customHeight="1">
      <c r="A13" s="5" t="s">
        <v>12</v>
      </c>
      <c r="B13" s="11"/>
      <c r="C13" s="11"/>
      <c r="D13" s="11"/>
      <c r="E13" s="11"/>
      <c r="F13" s="11"/>
      <c r="G13" s="9">
        <f>447229509+F14</f>
        <v>449879820</v>
      </c>
      <c r="H13" s="9"/>
      <c r="I13" s="10" t="s">
        <v>10</v>
      </c>
      <c r="J13" s="12"/>
      <c r="K13" s="12"/>
      <c r="L13" s="12"/>
    </row>
    <row r="14" spans="1:12" ht="20.25" customHeight="1">
      <c r="A14" s="13" t="s">
        <v>13</v>
      </c>
      <c r="B14" s="14"/>
      <c r="C14" s="14"/>
      <c r="D14" s="14"/>
      <c r="E14" s="15"/>
      <c r="F14" s="16">
        <f>1403833+1246478</f>
        <v>2650311</v>
      </c>
      <c r="G14" s="10" t="s">
        <v>10</v>
      </c>
      <c r="H14" s="17"/>
      <c r="I14" s="18"/>
      <c r="J14" s="19"/>
      <c r="K14" s="20"/>
      <c r="L14" s="8"/>
    </row>
    <row r="15" spans="1:12" ht="20.25" customHeight="1">
      <c r="A15" s="5" t="s">
        <v>14</v>
      </c>
      <c r="B15" s="5"/>
      <c r="C15" s="5"/>
      <c r="D15" s="5"/>
      <c r="E15" s="5"/>
      <c r="F15" s="5"/>
      <c r="G15" s="5"/>
      <c r="H15" s="5"/>
      <c r="I15" s="5"/>
      <c r="J15" s="5"/>
      <c r="K15" s="5"/>
      <c r="L15" s="5"/>
    </row>
    <row r="16" spans="1:12" ht="20.25" customHeight="1">
      <c r="A16" s="5" t="s">
        <v>15</v>
      </c>
      <c r="B16" s="11"/>
      <c r="C16" s="11"/>
      <c r="D16" s="11"/>
      <c r="E16" s="11"/>
      <c r="F16" s="11"/>
      <c r="G16" s="9">
        <v>220425439</v>
      </c>
      <c r="H16" s="9"/>
      <c r="I16" s="10" t="s">
        <v>10</v>
      </c>
      <c r="J16" s="12"/>
      <c r="K16" s="12"/>
      <c r="L16" s="12"/>
    </row>
    <row r="17" spans="1:12" ht="20.25" customHeight="1">
      <c r="A17" s="7" t="s">
        <v>16</v>
      </c>
      <c r="B17" s="8"/>
      <c r="C17" s="8"/>
      <c r="D17" s="8"/>
      <c r="E17" s="8"/>
      <c r="F17" s="8"/>
      <c r="G17" s="8"/>
      <c r="H17" s="8"/>
      <c r="I17" s="8"/>
      <c r="J17" s="8"/>
      <c r="K17" s="8"/>
      <c r="L17" s="8"/>
    </row>
    <row r="18" spans="1:12" ht="20.25" customHeight="1">
      <c r="A18" s="21" t="s">
        <v>17</v>
      </c>
      <c r="B18" s="21"/>
      <c r="C18" s="21"/>
      <c r="D18" s="21"/>
      <c r="E18" s="21"/>
      <c r="F18" s="21"/>
      <c r="G18" s="21"/>
      <c r="H18" s="21"/>
      <c r="I18" s="21"/>
      <c r="J18" s="21"/>
      <c r="K18" s="21"/>
    </row>
    <row r="19" spans="1:12" ht="39.75" customHeight="1">
      <c r="A19" s="21" t="s">
        <v>18</v>
      </c>
      <c r="B19" s="21"/>
      <c r="C19" s="21"/>
      <c r="D19" s="21"/>
      <c r="E19" s="21"/>
      <c r="F19" s="21"/>
      <c r="G19" s="21"/>
      <c r="H19" s="21"/>
      <c r="I19" s="21"/>
      <c r="J19" s="21"/>
      <c r="K19" s="21"/>
    </row>
    <row r="20" spans="1:12" ht="23.25" customHeight="1">
      <c r="A20" s="5" t="s">
        <v>19</v>
      </c>
      <c r="B20" s="5"/>
      <c r="C20" s="5"/>
      <c r="D20" s="5"/>
      <c r="E20" s="5"/>
      <c r="F20" s="5"/>
      <c r="G20" s="5"/>
      <c r="H20" s="5"/>
      <c r="I20" s="5"/>
      <c r="J20" s="5"/>
      <c r="K20" s="5"/>
      <c r="L20" s="5"/>
    </row>
    <row r="21" spans="1:12" ht="42.75" customHeight="1">
      <c r="A21" s="5" t="s">
        <v>20</v>
      </c>
      <c r="B21" s="5"/>
      <c r="C21" s="5"/>
      <c r="D21" s="5"/>
      <c r="E21" s="5"/>
      <c r="F21" s="5"/>
      <c r="G21" s="5"/>
      <c r="H21" s="5"/>
      <c r="I21" s="5"/>
      <c r="J21" s="5"/>
      <c r="K21" s="5"/>
      <c r="L21" s="5"/>
    </row>
    <row r="22" spans="1:12" ht="28.5" customHeight="1">
      <c r="A22" s="22" t="s">
        <v>21</v>
      </c>
      <c r="B22" s="23"/>
      <c r="C22" s="23"/>
      <c r="D22" s="23"/>
      <c r="E22" s="8"/>
      <c r="F22" s="8"/>
      <c r="G22" s="8"/>
      <c r="H22" s="8"/>
      <c r="I22" s="8"/>
      <c r="J22" s="7"/>
      <c r="K22" s="24" t="s">
        <v>22</v>
      </c>
      <c r="L22" s="24"/>
    </row>
    <row r="23" spans="1:12" ht="72.75" customHeight="1">
      <c r="A23" s="25" t="s">
        <v>23</v>
      </c>
      <c r="B23" s="25"/>
      <c r="C23" s="26" t="s">
        <v>24</v>
      </c>
      <c r="D23" s="27" t="s">
        <v>25</v>
      </c>
      <c r="E23" s="26" t="s">
        <v>26</v>
      </c>
      <c r="F23" s="26" t="s">
        <v>27</v>
      </c>
      <c r="G23" s="26" t="s">
        <v>28</v>
      </c>
      <c r="H23" s="26" t="s">
        <v>29</v>
      </c>
      <c r="I23" s="28" t="s">
        <v>30</v>
      </c>
      <c r="J23" s="28" t="s">
        <v>31</v>
      </c>
      <c r="K23" s="25" t="s">
        <v>32</v>
      </c>
      <c r="L23" s="25"/>
    </row>
    <row r="24" spans="1:12" ht="17.25" customHeight="1">
      <c r="A24" s="29" t="s">
        <v>33</v>
      </c>
      <c r="B24" s="29"/>
      <c r="C24" s="30"/>
      <c r="D24" s="26"/>
      <c r="E24" s="26"/>
      <c r="F24" s="26"/>
      <c r="G24" s="26"/>
      <c r="H24" s="26"/>
      <c r="I24" s="31"/>
      <c r="J24" s="28"/>
      <c r="K24" s="32"/>
      <c r="L24" s="33"/>
    </row>
    <row r="25" spans="1:12" ht="21.75" customHeight="1">
      <c r="A25" s="34" t="s">
        <v>34</v>
      </c>
      <c r="B25" s="34"/>
      <c r="C25" s="35"/>
      <c r="D25" s="36"/>
      <c r="E25" s="36"/>
      <c r="F25" s="36"/>
      <c r="G25" s="36"/>
      <c r="H25" s="36"/>
      <c r="I25" s="36"/>
      <c r="J25" s="36"/>
      <c r="K25" s="37"/>
      <c r="L25" s="37"/>
    </row>
    <row r="26" spans="1:12" ht="62.25" customHeight="1">
      <c r="A26" s="38" t="s">
        <v>35</v>
      </c>
      <c r="B26" s="38"/>
      <c r="C26" s="39">
        <v>450000</v>
      </c>
      <c r="D26" s="40">
        <v>0</v>
      </c>
      <c r="E26" s="41">
        <v>13241</v>
      </c>
      <c r="F26" s="41">
        <v>226796</v>
      </c>
      <c r="G26" s="41">
        <v>279641</v>
      </c>
      <c r="H26" s="42">
        <v>94060</v>
      </c>
      <c r="I26" s="43">
        <f>SUM(E26:H26)</f>
        <v>613738</v>
      </c>
      <c r="J26" s="44">
        <f>I26/(C26+D26)</f>
        <v>1.3638622222222223</v>
      </c>
      <c r="K26" s="45" t="s">
        <v>36</v>
      </c>
      <c r="L26" s="46"/>
    </row>
    <row r="27" spans="1:12" ht="53.25" customHeight="1">
      <c r="A27" s="38" t="s">
        <v>37</v>
      </c>
      <c r="B27" s="38"/>
      <c r="C27" s="47">
        <v>422978</v>
      </c>
      <c r="D27" s="40">
        <v>0</v>
      </c>
      <c r="E27" s="39">
        <v>117700</v>
      </c>
      <c r="F27" s="39">
        <v>119930</v>
      </c>
      <c r="G27" s="39">
        <v>82183</v>
      </c>
      <c r="H27" s="42">
        <v>100139</v>
      </c>
      <c r="I27" s="43">
        <f t="shared" ref="I27:I51" si="0">SUM(E27:H27)</f>
        <v>419952</v>
      </c>
      <c r="J27" s="44">
        <f t="shared" ref="J27:J60" si="1">I27/(C27+D27)</f>
        <v>0.99284596361985733</v>
      </c>
      <c r="K27" s="45" t="s">
        <v>38</v>
      </c>
      <c r="L27" s="46"/>
    </row>
    <row r="28" spans="1:12" ht="69.75" customHeight="1">
      <c r="A28" s="38" t="s">
        <v>39</v>
      </c>
      <c r="B28" s="38"/>
      <c r="C28" s="47">
        <v>250851</v>
      </c>
      <c r="D28" s="40">
        <v>0</v>
      </c>
      <c r="E28" s="41">
        <v>39006</v>
      </c>
      <c r="F28" s="39">
        <v>46612</v>
      </c>
      <c r="G28" s="39">
        <v>58485</v>
      </c>
      <c r="H28" s="42">
        <v>73864</v>
      </c>
      <c r="I28" s="43">
        <f t="shared" si="0"/>
        <v>217967</v>
      </c>
      <c r="J28" s="44">
        <f t="shared" si="1"/>
        <v>0.86891022957851471</v>
      </c>
      <c r="K28" s="45" t="s">
        <v>40</v>
      </c>
      <c r="L28" s="46"/>
    </row>
    <row r="29" spans="1:12" ht="116.25" customHeight="1">
      <c r="A29" s="38" t="s">
        <v>41</v>
      </c>
      <c r="B29" s="38"/>
      <c r="C29" s="47">
        <v>292721</v>
      </c>
      <c r="D29" s="40">
        <v>0</v>
      </c>
      <c r="E29" s="39">
        <v>9432</v>
      </c>
      <c r="F29" s="39">
        <v>11240</v>
      </c>
      <c r="G29" s="39">
        <v>63556</v>
      </c>
      <c r="H29" s="42">
        <v>102033</v>
      </c>
      <c r="I29" s="43">
        <f t="shared" si="0"/>
        <v>186261</v>
      </c>
      <c r="J29" s="44">
        <f t="shared" si="1"/>
        <v>0.63630897680726695</v>
      </c>
      <c r="K29" s="45" t="s">
        <v>42</v>
      </c>
      <c r="L29" s="46"/>
    </row>
    <row r="30" spans="1:12" ht="39" customHeight="1">
      <c r="A30" s="38" t="s">
        <v>43</v>
      </c>
      <c r="B30" s="38"/>
      <c r="C30" s="48">
        <v>423007</v>
      </c>
      <c r="D30" s="40">
        <v>0</v>
      </c>
      <c r="E30" s="41">
        <v>0</v>
      </c>
      <c r="F30" s="41">
        <v>91818</v>
      </c>
      <c r="G30" s="41">
        <v>47160</v>
      </c>
      <c r="H30" s="42">
        <v>240980</v>
      </c>
      <c r="I30" s="43">
        <f t="shared" si="0"/>
        <v>379958</v>
      </c>
      <c r="J30" s="44">
        <f t="shared" si="1"/>
        <v>0.89823099854139532</v>
      </c>
      <c r="K30" s="45" t="s">
        <v>44</v>
      </c>
      <c r="L30" s="46"/>
    </row>
    <row r="31" spans="1:12" ht="58.5" customHeight="1">
      <c r="A31" s="38" t="s">
        <v>45</v>
      </c>
      <c r="B31" s="38"/>
      <c r="C31" s="47">
        <v>242594</v>
      </c>
      <c r="D31" s="40">
        <v>0</v>
      </c>
      <c r="E31" s="41">
        <v>0</v>
      </c>
      <c r="F31" s="39">
        <v>10819</v>
      </c>
      <c r="G31" s="39">
        <v>68705</v>
      </c>
      <c r="H31" s="42">
        <v>68603</v>
      </c>
      <c r="I31" s="43">
        <f t="shared" si="0"/>
        <v>148127</v>
      </c>
      <c r="J31" s="44">
        <f t="shared" si="1"/>
        <v>0.61059630493746753</v>
      </c>
      <c r="K31" s="45" t="s">
        <v>46</v>
      </c>
      <c r="L31" s="46"/>
    </row>
    <row r="32" spans="1:12" ht="48.75" customHeight="1">
      <c r="A32" s="38" t="s">
        <v>47</v>
      </c>
      <c r="B32" s="38"/>
      <c r="C32" s="39">
        <v>1481266</v>
      </c>
      <c r="D32" s="40">
        <v>0</v>
      </c>
      <c r="E32" s="41">
        <v>0</v>
      </c>
      <c r="F32" s="41">
        <v>740633</v>
      </c>
      <c r="G32" s="41">
        <v>444380</v>
      </c>
      <c r="H32" s="42">
        <v>296253</v>
      </c>
      <c r="I32" s="43">
        <f t="shared" si="0"/>
        <v>1481266</v>
      </c>
      <c r="J32" s="44">
        <f t="shared" si="1"/>
        <v>1</v>
      </c>
      <c r="K32" s="45" t="s">
        <v>48</v>
      </c>
      <c r="L32" s="46"/>
    </row>
    <row r="33" spans="1:12" ht="36" customHeight="1">
      <c r="A33" s="38" t="s">
        <v>49</v>
      </c>
      <c r="B33" s="38"/>
      <c r="C33" s="39">
        <v>60000</v>
      </c>
      <c r="D33" s="40">
        <v>0</v>
      </c>
      <c r="E33" s="41">
        <v>0</v>
      </c>
      <c r="F33" s="41">
        <v>0</v>
      </c>
      <c r="G33" s="41">
        <v>0</v>
      </c>
      <c r="H33" s="42">
        <v>59991</v>
      </c>
      <c r="I33" s="43">
        <f t="shared" si="0"/>
        <v>59991</v>
      </c>
      <c r="J33" s="44">
        <f t="shared" si="1"/>
        <v>0.99985000000000002</v>
      </c>
      <c r="K33" s="45" t="s">
        <v>48</v>
      </c>
      <c r="L33" s="46"/>
    </row>
    <row r="34" spans="1:12" ht="48.75" customHeight="1">
      <c r="A34" s="38" t="s">
        <v>50</v>
      </c>
      <c r="B34" s="38"/>
      <c r="C34" s="39">
        <v>115200</v>
      </c>
      <c r="D34" s="40">
        <v>0</v>
      </c>
      <c r="E34" s="41">
        <v>0</v>
      </c>
      <c r="F34" s="41">
        <v>0</v>
      </c>
      <c r="G34" s="41">
        <v>0</v>
      </c>
      <c r="H34" s="42">
        <v>0</v>
      </c>
      <c r="I34" s="43">
        <f t="shared" si="0"/>
        <v>0</v>
      </c>
      <c r="J34" s="44">
        <f t="shared" si="1"/>
        <v>0</v>
      </c>
      <c r="K34" s="45" t="s">
        <v>51</v>
      </c>
      <c r="L34" s="46"/>
    </row>
    <row r="35" spans="1:12" ht="48.75" customHeight="1">
      <c r="A35" s="38" t="s">
        <v>52</v>
      </c>
      <c r="B35" s="38"/>
      <c r="C35" s="39">
        <v>400000</v>
      </c>
      <c r="D35" s="40">
        <v>0</v>
      </c>
      <c r="E35" s="41">
        <v>0</v>
      </c>
      <c r="F35" s="41">
        <v>0</v>
      </c>
      <c r="G35" s="41">
        <v>0</v>
      </c>
      <c r="H35" s="42">
        <v>82800</v>
      </c>
      <c r="I35" s="43">
        <f t="shared" si="0"/>
        <v>82800</v>
      </c>
      <c r="J35" s="44">
        <f t="shared" si="1"/>
        <v>0.20699999999999999</v>
      </c>
      <c r="K35" s="45" t="s">
        <v>53</v>
      </c>
      <c r="L35" s="46"/>
    </row>
    <row r="36" spans="1:12" ht="40.5" customHeight="1">
      <c r="A36" s="38" t="s">
        <v>54</v>
      </c>
      <c r="B36" s="38"/>
      <c r="C36" s="47">
        <v>1250000</v>
      </c>
      <c r="D36" s="40">
        <v>0</v>
      </c>
      <c r="E36" s="41">
        <v>60317</v>
      </c>
      <c r="F36" s="39">
        <v>274596</v>
      </c>
      <c r="G36" s="39">
        <v>324976</v>
      </c>
      <c r="H36" s="42">
        <v>533204</v>
      </c>
      <c r="I36" s="43">
        <f t="shared" si="0"/>
        <v>1193093</v>
      </c>
      <c r="J36" s="44">
        <f t="shared" si="1"/>
        <v>0.95447439999999995</v>
      </c>
      <c r="K36" s="45" t="s">
        <v>48</v>
      </c>
      <c r="L36" s="46"/>
    </row>
    <row r="37" spans="1:12" ht="45" customHeight="1">
      <c r="A37" s="38" t="s">
        <v>55</v>
      </c>
      <c r="B37" s="38"/>
      <c r="C37" s="39">
        <v>80000</v>
      </c>
      <c r="D37" s="40">
        <v>0</v>
      </c>
      <c r="E37" s="41">
        <v>5800</v>
      </c>
      <c r="F37" s="41">
        <v>98081</v>
      </c>
      <c r="G37" s="41">
        <v>35014</v>
      </c>
      <c r="H37" s="42">
        <v>58193</v>
      </c>
      <c r="I37" s="43">
        <f t="shared" si="0"/>
        <v>197088</v>
      </c>
      <c r="J37" s="44">
        <f t="shared" si="1"/>
        <v>2.4636</v>
      </c>
      <c r="K37" s="45" t="s">
        <v>56</v>
      </c>
      <c r="L37" s="46"/>
    </row>
    <row r="38" spans="1:12" ht="39.75" customHeight="1">
      <c r="A38" s="38" t="s">
        <v>57</v>
      </c>
      <c r="B38" s="38"/>
      <c r="C38" s="39">
        <v>400000</v>
      </c>
      <c r="D38" s="40">
        <v>0</v>
      </c>
      <c r="E38" s="41">
        <v>0</v>
      </c>
      <c r="F38" s="41">
        <v>0</v>
      </c>
      <c r="G38" s="41">
        <v>0</v>
      </c>
      <c r="H38" s="42">
        <v>250000</v>
      </c>
      <c r="I38" s="43">
        <f t="shared" si="0"/>
        <v>250000</v>
      </c>
      <c r="J38" s="44">
        <f t="shared" si="1"/>
        <v>0.625</v>
      </c>
      <c r="K38" s="45" t="s">
        <v>58</v>
      </c>
      <c r="L38" s="46"/>
    </row>
    <row r="39" spans="1:12" ht="50.25" customHeight="1">
      <c r="A39" s="38" t="s">
        <v>59</v>
      </c>
      <c r="B39" s="38"/>
      <c r="C39" s="49">
        <v>175000</v>
      </c>
      <c r="D39" s="40">
        <v>0</v>
      </c>
      <c r="E39" s="41">
        <v>0</v>
      </c>
      <c r="F39" s="39">
        <v>4844</v>
      </c>
      <c r="G39" s="39">
        <v>4429</v>
      </c>
      <c r="H39" s="42">
        <v>165727</v>
      </c>
      <c r="I39" s="43">
        <f t="shared" si="0"/>
        <v>175000</v>
      </c>
      <c r="J39" s="44">
        <f t="shared" si="1"/>
        <v>1</v>
      </c>
      <c r="K39" s="45" t="s">
        <v>60</v>
      </c>
      <c r="L39" s="46"/>
    </row>
    <row r="40" spans="1:12" ht="44.25" customHeight="1">
      <c r="A40" s="38" t="s">
        <v>61</v>
      </c>
      <c r="B40" s="38"/>
      <c r="C40" s="47">
        <v>18813043</v>
      </c>
      <c r="D40" s="40">
        <v>0</v>
      </c>
      <c r="E40" s="41">
        <v>0</v>
      </c>
      <c r="F40" s="41">
        <v>4200959</v>
      </c>
      <c r="G40" s="41">
        <v>2861929</v>
      </c>
      <c r="H40" s="42">
        <v>13122682</v>
      </c>
      <c r="I40" s="43">
        <f t="shared" si="0"/>
        <v>20185570</v>
      </c>
      <c r="J40" s="44">
        <f t="shared" si="1"/>
        <v>1.0729561400566618</v>
      </c>
      <c r="K40" s="45" t="s">
        <v>62</v>
      </c>
      <c r="L40" s="46"/>
    </row>
    <row r="41" spans="1:12" ht="79.5" customHeight="1">
      <c r="A41" s="38" t="s">
        <v>63</v>
      </c>
      <c r="B41" s="38"/>
      <c r="C41" s="39">
        <v>148000</v>
      </c>
      <c r="D41" s="40">
        <v>0</v>
      </c>
      <c r="E41" s="41">
        <v>0</v>
      </c>
      <c r="F41" s="41">
        <v>1700</v>
      </c>
      <c r="G41" s="41">
        <v>12833</v>
      </c>
      <c r="H41" s="42">
        <v>122691</v>
      </c>
      <c r="I41" s="43">
        <f t="shared" si="0"/>
        <v>137224</v>
      </c>
      <c r="J41" s="44">
        <f t="shared" si="1"/>
        <v>0.92718918918918924</v>
      </c>
      <c r="K41" s="45" t="s">
        <v>64</v>
      </c>
      <c r="L41" s="46"/>
    </row>
    <row r="42" spans="1:12" ht="47.25" customHeight="1">
      <c r="A42" s="38" t="s">
        <v>65</v>
      </c>
      <c r="B42" s="38"/>
      <c r="C42" s="39">
        <v>1793460</v>
      </c>
      <c r="D42" s="40">
        <v>0</v>
      </c>
      <c r="E42" s="41">
        <v>0</v>
      </c>
      <c r="F42" s="41">
        <v>378832</v>
      </c>
      <c r="G42" s="41">
        <v>428617</v>
      </c>
      <c r="H42" s="42">
        <v>944215</v>
      </c>
      <c r="I42" s="43">
        <f t="shared" si="0"/>
        <v>1751664</v>
      </c>
      <c r="J42" s="44">
        <f t="shared" si="1"/>
        <v>0.97669532635241374</v>
      </c>
      <c r="K42" s="45" t="s">
        <v>48</v>
      </c>
      <c r="L42" s="46"/>
    </row>
    <row r="43" spans="1:12" ht="60" customHeight="1">
      <c r="A43" s="38" t="s">
        <v>66</v>
      </c>
      <c r="B43" s="38"/>
      <c r="C43" s="48">
        <v>4683912</v>
      </c>
      <c r="D43" s="40">
        <v>0</v>
      </c>
      <c r="E43" s="41">
        <v>0</v>
      </c>
      <c r="F43" s="41">
        <v>302400</v>
      </c>
      <c r="G43" s="41">
        <v>382640</v>
      </c>
      <c r="H43" s="42">
        <v>3387719</v>
      </c>
      <c r="I43" s="43">
        <f t="shared" si="0"/>
        <v>4072759</v>
      </c>
      <c r="J43" s="44">
        <f t="shared" si="1"/>
        <v>0.86952081934929604</v>
      </c>
      <c r="K43" s="45" t="s">
        <v>67</v>
      </c>
      <c r="L43" s="46"/>
    </row>
    <row r="44" spans="1:12" ht="54" customHeight="1">
      <c r="A44" s="38" t="s">
        <v>68</v>
      </c>
      <c r="B44" s="38"/>
      <c r="C44" s="39">
        <v>94000</v>
      </c>
      <c r="D44" s="40">
        <v>0</v>
      </c>
      <c r="E44" s="41">
        <v>0</v>
      </c>
      <c r="F44" s="41">
        <v>0</v>
      </c>
      <c r="G44" s="41">
        <v>0</v>
      </c>
      <c r="H44" s="42">
        <v>0</v>
      </c>
      <c r="I44" s="43">
        <f t="shared" si="0"/>
        <v>0</v>
      </c>
      <c r="J44" s="44">
        <f t="shared" si="1"/>
        <v>0</v>
      </c>
      <c r="K44" s="45" t="s">
        <v>69</v>
      </c>
      <c r="L44" s="46"/>
    </row>
    <row r="45" spans="1:12" ht="47.25" customHeight="1">
      <c r="A45" s="38" t="s">
        <v>70</v>
      </c>
      <c r="B45" s="38"/>
      <c r="C45" s="39">
        <v>100000</v>
      </c>
      <c r="D45" s="40">
        <v>0</v>
      </c>
      <c r="E45" s="41">
        <v>0</v>
      </c>
      <c r="F45" s="41">
        <v>49315</v>
      </c>
      <c r="G45" s="41">
        <v>51795</v>
      </c>
      <c r="H45" s="42">
        <v>34928</v>
      </c>
      <c r="I45" s="43">
        <f t="shared" si="0"/>
        <v>136038</v>
      </c>
      <c r="J45" s="44">
        <f t="shared" si="1"/>
        <v>1.3603799999999999</v>
      </c>
      <c r="K45" s="45" t="s">
        <v>71</v>
      </c>
      <c r="L45" s="46"/>
    </row>
    <row r="46" spans="1:12" ht="68.25" customHeight="1">
      <c r="A46" s="38" t="s">
        <v>72</v>
      </c>
      <c r="B46" s="38"/>
      <c r="C46" s="39">
        <v>4719597</v>
      </c>
      <c r="D46" s="40">
        <v>0</v>
      </c>
      <c r="E46" s="41">
        <v>871266</v>
      </c>
      <c r="F46" s="41">
        <v>674953</v>
      </c>
      <c r="G46" s="41">
        <v>703524</v>
      </c>
      <c r="H46" s="50">
        <v>463511</v>
      </c>
      <c r="I46" s="43">
        <f t="shared" si="0"/>
        <v>2713254</v>
      </c>
      <c r="J46" s="44">
        <f t="shared" si="1"/>
        <v>0.57489103412854958</v>
      </c>
      <c r="K46" s="45" t="s">
        <v>73</v>
      </c>
      <c r="L46" s="46"/>
    </row>
    <row r="47" spans="1:12" ht="45" customHeight="1">
      <c r="A47" s="38" t="s">
        <v>74</v>
      </c>
      <c r="B47" s="38"/>
      <c r="C47" s="49">
        <v>4827645</v>
      </c>
      <c r="D47" s="40">
        <v>0</v>
      </c>
      <c r="E47" s="41">
        <v>961120</v>
      </c>
      <c r="F47" s="41">
        <v>967797</v>
      </c>
      <c r="G47" s="39">
        <v>941399</v>
      </c>
      <c r="H47" s="50">
        <v>750227</v>
      </c>
      <c r="I47" s="43">
        <f t="shared" si="0"/>
        <v>3620543</v>
      </c>
      <c r="J47" s="44">
        <f t="shared" si="1"/>
        <v>0.74996048798119996</v>
      </c>
      <c r="K47" s="45" t="s">
        <v>75</v>
      </c>
      <c r="L47" s="46"/>
    </row>
    <row r="48" spans="1:12" ht="51.75" customHeight="1">
      <c r="A48" s="51" t="s">
        <v>76</v>
      </c>
      <c r="B48" s="51"/>
      <c r="C48" s="48">
        <v>340000</v>
      </c>
      <c r="D48" s="40">
        <v>0</v>
      </c>
      <c r="E48" s="41">
        <v>0</v>
      </c>
      <c r="F48" s="41">
        <v>19600</v>
      </c>
      <c r="G48" s="41">
        <v>0</v>
      </c>
      <c r="H48" s="42">
        <v>311585</v>
      </c>
      <c r="I48" s="43">
        <f t="shared" si="0"/>
        <v>331185</v>
      </c>
      <c r="J48" s="44">
        <f t="shared" si="1"/>
        <v>0.97407352941176473</v>
      </c>
      <c r="K48" s="45" t="s">
        <v>48</v>
      </c>
      <c r="L48" s="46"/>
    </row>
    <row r="49" spans="1:12" ht="96.75" customHeight="1">
      <c r="A49" s="51" t="s">
        <v>77</v>
      </c>
      <c r="B49" s="51"/>
      <c r="C49" s="39">
        <f>3000000+3000000+5000000+1660000</f>
        <v>12660000</v>
      </c>
      <c r="D49" s="40">
        <v>0</v>
      </c>
      <c r="E49" s="41">
        <v>0</v>
      </c>
      <c r="F49" s="41">
        <v>130300</v>
      </c>
      <c r="G49" s="41">
        <v>231000</v>
      </c>
      <c r="H49" s="42">
        <v>2911176</v>
      </c>
      <c r="I49" s="43">
        <f t="shared" si="0"/>
        <v>3272476</v>
      </c>
      <c r="J49" s="44">
        <f t="shared" si="1"/>
        <v>0.25848941548183252</v>
      </c>
      <c r="K49" s="45" t="s">
        <v>78</v>
      </c>
      <c r="L49" s="46"/>
    </row>
    <row r="50" spans="1:12" ht="51.75" customHeight="1">
      <c r="A50" s="51" t="s">
        <v>79</v>
      </c>
      <c r="B50" s="51"/>
      <c r="C50" s="39">
        <v>150000</v>
      </c>
      <c r="D50" s="40">
        <v>0</v>
      </c>
      <c r="E50" s="41">
        <v>0</v>
      </c>
      <c r="F50" s="41">
        <v>0</v>
      </c>
      <c r="G50" s="41">
        <v>0</v>
      </c>
      <c r="H50" s="42">
        <v>0</v>
      </c>
      <c r="I50" s="43">
        <f t="shared" si="0"/>
        <v>0</v>
      </c>
      <c r="J50" s="44">
        <f t="shared" si="1"/>
        <v>0</v>
      </c>
      <c r="K50" s="45" t="s">
        <v>80</v>
      </c>
      <c r="L50" s="46"/>
    </row>
    <row r="51" spans="1:12" ht="51.75" customHeight="1">
      <c r="A51" s="51" t="s">
        <v>81</v>
      </c>
      <c r="B51" s="51"/>
      <c r="C51" s="39">
        <v>15045000</v>
      </c>
      <c r="D51" s="40">
        <v>0</v>
      </c>
      <c r="E51" s="41">
        <v>0</v>
      </c>
      <c r="F51" s="41">
        <v>0</v>
      </c>
      <c r="G51" s="41">
        <v>0</v>
      </c>
      <c r="H51" s="42">
        <v>0</v>
      </c>
      <c r="I51" s="43">
        <f t="shared" si="0"/>
        <v>0</v>
      </c>
      <c r="J51" s="44">
        <f t="shared" si="1"/>
        <v>0</v>
      </c>
      <c r="K51" s="45" t="s">
        <v>82</v>
      </c>
      <c r="L51" s="46"/>
    </row>
    <row r="52" spans="1:12" ht="18.75" customHeight="1">
      <c r="A52" s="52" t="s">
        <v>83</v>
      </c>
      <c r="B52" s="52"/>
      <c r="C52" s="53">
        <f>SUM(C26:C51)</f>
        <v>69418274</v>
      </c>
      <c r="D52" s="53">
        <f t="shared" ref="D52:I52" si="2">SUM(D26:D51)</f>
        <v>0</v>
      </c>
      <c r="E52" s="53">
        <f t="shared" si="2"/>
        <v>2077882</v>
      </c>
      <c r="F52" s="53">
        <f t="shared" si="2"/>
        <v>8351225</v>
      </c>
      <c r="G52" s="53">
        <f t="shared" si="2"/>
        <v>7022266</v>
      </c>
      <c r="H52" s="53">
        <f t="shared" si="2"/>
        <v>24174581</v>
      </c>
      <c r="I52" s="53">
        <f t="shared" si="2"/>
        <v>41625954</v>
      </c>
      <c r="J52" s="54">
        <f t="shared" si="1"/>
        <v>0.59963971446481079</v>
      </c>
      <c r="K52" s="55"/>
      <c r="L52" s="56"/>
    </row>
    <row r="53" spans="1:12" ht="21.75" customHeight="1">
      <c r="A53" s="34" t="s">
        <v>84</v>
      </c>
      <c r="B53" s="34"/>
      <c r="C53" s="35"/>
      <c r="D53" s="36"/>
      <c r="E53" s="36"/>
      <c r="F53" s="36"/>
      <c r="G53" s="36"/>
      <c r="H53" s="36"/>
      <c r="I53" s="36"/>
      <c r="J53" s="36"/>
      <c r="K53" s="37"/>
      <c r="L53" s="37"/>
    </row>
    <row r="54" spans="1:12" ht="62.25" customHeight="1">
      <c r="A54" s="38" t="s">
        <v>85</v>
      </c>
      <c r="B54" s="38"/>
      <c r="C54" s="57">
        <v>2229125</v>
      </c>
      <c r="D54" s="40">
        <v>0</v>
      </c>
      <c r="E54" s="41">
        <f>248861+21926</f>
        <v>270787</v>
      </c>
      <c r="F54" s="41">
        <v>961184</v>
      </c>
      <c r="G54" s="39">
        <v>506487</v>
      </c>
      <c r="H54" s="41">
        <v>286912</v>
      </c>
      <c r="I54" s="43">
        <f t="shared" ref="I54:I59" si="3">SUM(E54:H54)</f>
        <v>2025370</v>
      </c>
      <c r="J54" s="44">
        <f t="shared" si="1"/>
        <v>0.90859417933045472</v>
      </c>
      <c r="K54" s="58" t="s">
        <v>86</v>
      </c>
      <c r="L54" s="59"/>
    </row>
    <row r="55" spans="1:12" ht="58.5" customHeight="1">
      <c r="A55" s="38" t="s">
        <v>87</v>
      </c>
      <c r="B55" s="38"/>
      <c r="C55" s="41">
        <v>787394</v>
      </c>
      <c r="D55" s="40">
        <v>0</v>
      </c>
      <c r="E55" s="41">
        <v>188468</v>
      </c>
      <c r="F55" s="41">
        <v>177781</v>
      </c>
      <c r="G55" s="41">
        <v>174867</v>
      </c>
      <c r="H55" s="41">
        <v>91251</v>
      </c>
      <c r="I55" s="43">
        <f t="shared" si="3"/>
        <v>632367</v>
      </c>
      <c r="J55" s="44">
        <f t="shared" si="1"/>
        <v>0.80311381595490949</v>
      </c>
      <c r="K55" s="58" t="s">
        <v>88</v>
      </c>
      <c r="L55" s="59"/>
    </row>
    <row r="56" spans="1:12" ht="41.25" customHeight="1">
      <c r="A56" s="38" t="s">
        <v>89</v>
      </c>
      <c r="B56" s="38"/>
      <c r="C56" s="41">
        <v>257500</v>
      </c>
      <c r="D56" s="40">
        <v>0</v>
      </c>
      <c r="E56" s="41">
        <v>39731</v>
      </c>
      <c r="F56" s="41">
        <v>99636</v>
      </c>
      <c r="G56" s="41">
        <v>107265</v>
      </c>
      <c r="H56" s="41">
        <v>60823</v>
      </c>
      <c r="I56" s="43">
        <f t="shared" si="3"/>
        <v>307455</v>
      </c>
      <c r="J56" s="44">
        <f t="shared" si="1"/>
        <v>1.194</v>
      </c>
      <c r="K56" s="58" t="s">
        <v>90</v>
      </c>
      <c r="L56" s="59"/>
    </row>
    <row r="57" spans="1:12" ht="57.75" customHeight="1">
      <c r="A57" s="38" t="s">
        <v>91</v>
      </c>
      <c r="B57" s="38"/>
      <c r="C57" s="41">
        <v>500000</v>
      </c>
      <c r="D57" s="40">
        <v>0</v>
      </c>
      <c r="E57" s="41">
        <v>288005</v>
      </c>
      <c r="F57" s="41">
        <v>0</v>
      </c>
      <c r="G57" s="41">
        <v>0</v>
      </c>
      <c r="H57" s="41">
        <v>144570</v>
      </c>
      <c r="I57" s="43">
        <f t="shared" si="3"/>
        <v>432575</v>
      </c>
      <c r="J57" s="44">
        <f t="shared" si="1"/>
        <v>0.86514999999999997</v>
      </c>
      <c r="K57" s="58" t="s">
        <v>92</v>
      </c>
      <c r="L57" s="59"/>
    </row>
    <row r="58" spans="1:12" ht="99" customHeight="1">
      <c r="A58" s="38" t="s">
        <v>93</v>
      </c>
      <c r="B58" s="38"/>
      <c r="C58" s="41">
        <v>1320000</v>
      </c>
      <c r="D58" s="40">
        <v>0</v>
      </c>
      <c r="E58" s="41">
        <v>0</v>
      </c>
      <c r="F58" s="41">
        <v>160855</v>
      </c>
      <c r="G58" s="41">
        <v>314001</v>
      </c>
      <c r="H58" s="41">
        <v>592869</v>
      </c>
      <c r="I58" s="43">
        <f t="shared" si="3"/>
        <v>1067725</v>
      </c>
      <c r="J58" s="44">
        <f t="shared" si="1"/>
        <v>0.80888257575757572</v>
      </c>
      <c r="K58" s="60" t="s">
        <v>94</v>
      </c>
      <c r="L58" s="60"/>
    </row>
    <row r="59" spans="1:12" ht="53.25" customHeight="1">
      <c r="A59" s="38" t="s">
        <v>95</v>
      </c>
      <c r="B59" s="38"/>
      <c r="C59" s="41">
        <v>900000</v>
      </c>
      <c r="D59" s="40">
        <v>0</v>
      </c>
      <c r="E59" s="41">
        <v>0</v>
      </c>
      <c r="F59" s="41">
        <v>270000</v>
      </c>
      <c r="G59" s="41">
        <v>150000</v>
      </c>
      <c r="H59" s="41">
        <v>358000</v>
      </c>
      <c r="I59" s="43">
        <f t="shared" si="3"/>
        <v>778000</v>
      </c>
      <c r="J59" s="44">
        <f t="shared" si="1"/>
        <v>0.86444444444444446</v>
      </c>
      <c r="K59" s="60" t="s">
        <v>96</v>
      </c>
      <c r="L59" s="60"/>
    </row>
    <row r="60" spans="1:12" ht="18.75" customHeight="1">
      <c r="A60" s="52" t="s">
        <v>83</v>
      </c>
      <c r="B60" s="52"/>
      <c r="C60" s="53">
        <f>SUM(C54:C59)</f>
        <v>5994019</v>
      </c>
      <c r="D60" s="53">
        <f t="shared" ref="D60:I60" si="4">SUM(D54:D59)</f>
        <v>0</v>
      </c>
      <c r="E60" s="53">
        <f t="shared" si="4"/>
        <v>786991</v>
      </c>
      <c r="F60" s="53">
        <f t="shared" si="4"/>
        <v>1669456</v>
      </c>
      <c r="G60" s="53">
        <f t="shared" si="4"/>
        <v>1252620</v>
      </c>
      <c r="H60" s="53">
        <f t="shared" si="4"/>
        <v>1534425</v>
      </c>
      <c r="I60" s="53">
        <f t="shared" si="4"/>
        <v>5243492</v>
      </c>
      <c r="J60" s="61">
        <f t="shared" si="1"/>
        <v>0.87478735052391388</v>
      </c>
      <c r="K60" s="62"/>
      <c r="L60" s="63"/>
    </row>
    <row r="61" spans="1:12" ht="21.75" customHeight="1">
      <c r="A61" s="34" t="s">
        <v>97</v>
      </c>
      <c r="B61" s="34"/>
      <c r="C61" s="35"/>
      <c r="D61" s="36"/>
      <c r="E61" s="36"/>
      <c r="F61" s="36"/>
      <c r="G61" s="36"/>
      <c r="H61" s="36"/>
      <c r="I61" s="36"/>
      <c r="J61" s="36"/>
      <c r="K61" s="37"/>
      <c r="L61" s="37"/>
    </row>
    <row r="62" spans="1:12" ht="48.75" customHeight="1">
      <c r="A62" s="38" t="s">
        <v>98</v>
      </c>
      <c r="B62" s="38"/>
      <c r="C62" s="57">
        <v>2007800</v>
      </c>
      <c r="D62" s="40">
        <v>0</v>
      </c>
      <c r="E62" s="41">
        <v>0</v>
      </c>
      <c r="F62" s="41">
        <v>467780</v>
      </c>
      <c r="G62" s="39">
        <v>511929</v>
      </c>
      <c r="H62" s="41">
        <v>964386</v>
      </c>
      <c r="I62" s="43">
        <f t="shared" ref="I62" si="5">SUM(E62:H62)</f>
        <v>1944095</v>
      </c>
      <c r="J62" s="44">
        <f t="shared" ref="J62:J80" si="6">I62/(C62+D62)</f>
        <v>0.96827124215559324</v>
      </c>
      <c r="K62" s="64" t="s">
        <v>48</v>
      </c>
      <c r="L62" s="65"/>
    </row>
    <row r="63" spans="1:12" ht="36" customHeight="1">
      <c r="A63" s="38" t="s">
        <v>99</v>
      </c>
      <c r="B63" s="38"/>
      <c r="C63" s="66">
        <v>800000</v>
      </c>
      <c r="D63" s="40">
        <v>0</v>
      </c>
      <c r="E63" s="41">
        <v>0</v>
      </c>
      <c r="F63" s="41">
        <v>294000</v>
      </c>
      <c r="G63" s="41">
        <v>0</v>
      </c>
      <c r="H63" s="41">
        <v>350000</v>
      </c>
      <c r="I63" s="43">
        <f t="shared" ref="I63:I79" si="7">SUM(E63:H63)</f>
        <v>644000</v>
      </c>
      <c r="J63" s="44">
        <f t="shared" si="6"/>
        <v>0.80500000000000005</v>
      </c>
      <c r="K63" s="64" t="s">
        <v>100</v>
      </c>
      <c r="L63" s="65"/>
    </row>
    <row r="64" spans="1:12" ht="66.75" customHeight="1">
      <c r="A64" s="38" t="s">
        <v>101</v>
      </c>
      <c r="B64" s="38"/>
      <c r="C64" s="66">
        <v>39395000</v>
      </c>
      <c r="D64" s="40">
        <v>0</v>
      </c>
      <c r="E64" s="41">
        <v>13704190</v>
      </c>
      <c r="F64" s="41">
        <v>6675210</v>
      </c>
      <c r="G64" s="41">
        <v>6080490</v>
      </c>
      <c r="H64" s="41">
        <v>7022605</v>
      </c>
      <c r="I64" s="43">
        <f t="shared" si="7"/>
        <v>33482495</v>
      </c>
      <c r="J64" s="44">
        <f t="shared" si="6"/>
        <v>0.84991737530143419</v>
      </c>
      <c r="K64" s="64" t="s">
        <v>102</v>
      </c>
      <c r="L64" s="65"/>
    </row>
    <row r="65" spans="1:12" ht="33.75" customHeight="1">
      <c r="A65" s="38" t="s">
        <v>103</v>
      </c>
      <c r="B65" s="38"/>
      <c r="C65" s="41">
        <v>130000</v>
      </c>
      <c r="D65" s="40">
        <v>0</v>
      </c>
      <c r="E65" s="41">
        <v>2110</v>
      </c>
      <c r="F65" s="41">
        <v>28545</v>
      </c>
      <c r="G65" s="41">
        <v>2332</v>
      </c>
      <c r="H65" s="41">
        <v>97013</v>
      </c>
      <c r="I65" s="43">
        <f t="shared" si="7"/>
        <v>130000</v>
      </c>
      <c r="J65" s="44">
        <f t="shared" si="6"/>
        <v>1</v>
      </c>
      <c r="K65" s="64" t="s">
        <v>48</v>
      </c>
      <c r="L65" s="65"/>
    </row>
    <row r="66" spans="1:12" ht="46.5" customHeight="1">
      <c r="A66" s="38" t="s">
        <v>104</v>
      </c>
      <c r="B66" s="38"/>
      <c r="C66" s="41">
        <v>1688482</v>
      </c>
      <c r="D66" s="40">
        <v>0</v>
      </c>
      <c r="E66" s="41">
        <v>522994</v>
      </c>
      <c r="F66" s="41">
        <v>395502</v>
      </c>
      <c r="G66" s="41">
        <v>382704</v>
      </c>
      <c r="H66" s="41">
        <v>382704</v>
      </c>
      <c r="I66" s="43">
        <f t="shared" si="7"/>
        <v>1683904</v>
      </c>
      <c r="J66" s="44">
        <f t="shared" si="6"/>
        <v>0.99728868889333733</v>
      </c>
      <c r="K66" s="64" t="s">
        <v>48</v>
      </c>
      <c r="L66" s="65"/>
    </row>
    <row r="67" spans="1:12" ht="47.25" customHeight="1">
      <c r="A67" s="38" t="s">
        <v>105</v>
      </c>
      <c r="B67" s="38"/>
      <c r="C67" s="67">
        <v>5500000</v>
      </c>
      <c r="D67" s="40">
        <v>0</v>
      </c>
      <c r="E67" s="41">
        <v>902014</v>
      </c>
      <c r="F67" s="39">
        <v>1440772</v>
      </c>
      <c r="G67" s="39">
        <v>1461407</v>
      </c>
      <c r="H67" s="41">
        <v>1223977</v>
      </c>
      <c r="I67" s="43">
        <f t="shared" si="7"/>
        <v>5028170</v>
      </c>
      <c r="J67" s="44">
        <f t="shared" si="6"/>
        <v>0.91421272727272729</v>
      </c>
      <c r="K67" s="68" t="s">
        <v>106</v>
      </c>
      <c r="L67" s="69"/>
    </row>
    <row r="68" spans="1:12" ht="66.75" customHeight="1">
      <c r="A68" s="38" t="s">
        <v>107</v>
      </c>
      <c r="B68" s="38"/>
      <c r="C68" s="67">
        <v>260000</v>
      </c>
      <c r="D68" s="40">
        <v>0</v>
      </c>
      <c r="E68" s="41">
        <v>16131</v>
      </c>
      <c r="F68" s="39">
        <v>74581</v>
      </c>
      <c r="G68" s="39">
        <v>54639</v>
      </c>
      <c r="H68" s="41">
        <v>918739</v>
      </c>
      <c r="I68" s="43">
        <f t="shared" si="7"/>
        <v>1064090</v>
      </c>
      <c r="J68" s="44">
        <f t="shared" si="6"/>
        <v>4.092653846153846</v>
      </c>
      <c r="K68" s="60" t="s">
        <v>108</v>
      </c>
      <c r="L68" s="60"/>
    </row>
    <row r="69" spans="1:12" ht="35.25" customHeight="1">
      <c r="A69" s="38" t="s">
        <v>109</v>
      </c>
      <c r="B69" s="38"/>
      <c r="C69" s="41">
        <v>1000000</v>
      </c>
      <c r="D69" s="40">
        <v>0</v>
      </c>
      <c r="E69" s="41">
        <v>1000000</v>
      </c>
      <c r="F69" s="41">
        <v>0</v>
      </c>
      <c r="G69" s="41">
        <v>0</v>
      </c>
      <c r="H69" s="41">
        <v>0</v>
      </c>
      <c r="I69" s="43">
        <f t="shared" si="7"/>
        <v>1000000</v>
      </c>
      <c r="J69" s="44">
        <f t="shared" si="6"/>
        <v>1</v>
      </c>
      <c r="K69" s="68" t="s">
        <v>48</v>
      </c>
      <c r="L69" s="69"/>
    </row>
    <row r="70" spans="1:12" ht="42.75" customHeight="1">
      <c r="A70" s="38" t="s">
        <v>110</v>
      </c>
      <c r="B70" s="38"/>
      <c r="C70" s="41">
        <v>1200000</v>
      </c>
      <c r="D70" s="40">
        <v>0</v>
      </c>
      <c r="E70" s="41">
        <v>22600</v>
      </c>
      <c r="F70" s="41">
        <v>0</v>
      </c>
      <c r="G70" s="41">
        <v>0</v>
      </c>
      <c r="H70" s="41">
        <v>1002681</v>
      </c>
      <c r="I70" s="43">
        <f t="shared" si="7"/>
        <v>1025281</v>
      </c>
      <c r="J70" s="44">
        <f t="shared" si="6"/>
        <v>0.85440083333333339</v>
      </c>
      <c r="K70" s="60" t="s">
        <v>111</v>
      </c>
      <c r="L70" s="60"/>
    </row>
    <row r="71" spans="1:12" ht="47.25" customHeight="1">
      <c r="A71" s="38" t="s">
        <v>112</v>
      </c>
      <c r="B71" s="38"/>
      <c r="C71" s="41">
        <v>160000</v>
      </c>
      <c r="D71" s="40">
        <v>0</v>
      </c>
      <c r="E71" s="41">
        <v>0</v>
      </c>
      <c r="F71" s="41">
        <v>91920</v>
      </c>
      <c r="G71" s="41">
        <v>29000</v>
      </c>
      <c r="H71" s="41">
        <v>107700</v>
      </c>
      <c r="I71" s="43">
        <f t="shared" si="7"/>
        <v>228620</v>
      </c>
      <c r="J71" s="44">
        <f t="shared" si="6"/>
        <v>1.4288749999999999</v>
      </c>
      <c r="K71" s="68" t="s">
        <v>113</v>
      </c>
      <c r="L71" s="69"/>
    </row>
    <row r="72" spans="1:12" ht="46.5" customHeight="1">
      <c r="A72" s="38" t="s">
        <v>114</v>
      </c>
      <c r="B72" s="38"/>
      <c r="C72" s="41">
        <v>162000</v>
      </c>
      <c r="D72" s="40">
        <v>0</v>
      </c>
      <c r="E72" s="41">
        <v>0</v>
      </c>
      <c r="F72" s="41">
        <v>19500</v>
      </c>
      <c r="G72" s="41">
        <v>19500</v>
      </c>
      <c r="H72" s="41">
        <v>46800</v>
      </c>
      <c r="I72" s="43">
        <f t="shared" si="7"/>
        <v>85800</v>
      </c>
      <c r="J72" s="44">
        <f t="shared" si="6"/>
        <v>0.52962962962962967</v>
      </c>
      <c r="K72" s="68" t="s">
        <v>115</v>
      </c>
      <c r="L72" s="69"/>
    </row>
    <row r="73" spans="1:12" ht="41.25" customHeight="1">
      <c r="A73" s="38" t="s">
        <v>116</v>
      </c>
      <c r="B73" s="38"/>
      <c r="C73" s="67">
        <v>828000</v>
      </c>
      <c r="D73" s="40">
        <v>0</v>
      </c>
      <c r="E73" s="41">
        <v>0</v>
      </c>
      <c r="F73" s="39">
        <v>597428</v>
      </c>
      <c r="G73" s="41">
        <v>723143</v>
      </c>
      <c r="H73" s="41">
        <v>-523048</v>
      </c>
      <c r="I73" s="43">
        <f t="shared" ref="I73:I74" si="8">SUM(E73:H73)</f>
        <v>797523</v>
      </c>
      <c r="J73" s="44">
        <f t="shared" si="6"/>
        <v>0.96319202898550726</v>
      </c>
      <c r="K73" s="68" t="s">
        <v>48</v>
      </c>
      <c r="L73" s="69"/>
    </row>
    <row r="74" spans="1:12" ht="45" customHeight="1">
      <c r="A74" s="38" t="s">
        <v>117</v>
      </c>
      <c r="B74" s="38"/>
      <c r="C74" s="41">
        <v>2160000</v>
      </c>
      <c r="D74" s="40">
        <v>0</v>
      </c>
      <c r="E74" s="41">
        <v>1661000</v>
      </c>
      <c r="F74" s="41">
        <v>499000</v>
      </c>
      <c r="G74" s="41">
        <v>0</v>
      </c>
      <c r="H74" s="41">
        <v>1753095</v>
      </c>
      <c r="I74" s="43">
        <f t="shared" si="8"/>
        <v>3913095</v>
      </c>
      <c r="J74" s="44">
        <f t="shared" si="6"/>
        <v>1.8116180555555557</v>
      </c>
      <c r="K74" s="68" t="s">
        <v>118</v>
      </c>
      <c r="L74" s="69"/>
    </row>
    <row r="75" spans="1:12" ht="44.65" customHeight="1">
      <c r="A75" s="51" t="s">
        <v>119</v>
      </c>
      <c r="B75" s="70"/>
      <c r="C75" s="41">
        <v>200000</v>
      </c>
      <c r="D75" s="40">
        <v>0</v>
      </c>
      <c r="E75" s="41">
        <v>0</v>
      </c>
      <c r="F75" s="41">
        <v>90400</v>
      </c>
      <c r="G75" s="41">
        <v>0</v>
      </c>
      <c r="H75" s="41">
        <v>104000</v>
      </c>
      <c r="I75" s="43">
        <f t="shared" si="7"/>
        <v>194400</v>
      </c>
      <c r="J75" s="44">
        <f t="shared" si="6"/>
        <v>0.97199999999999998</v>
      </c>
      <c r="K75" s="68" t="s">
        <v>48</v>
      </c>
      <c r="L75" s="69"/>
    </row>
    <row r="76" spans="1:12" ht="42" customHeight="1">
      <c r="A76" s="51" t="s">
        <v>120</v>
      </c>
      <c r="B76" s="51"/>
      <c r="C76" s="57">
        <v>320000</v>
      </c>
      <c r="D76" s="40">
        <v>0</v>
      </c>
      <c r="E76" s="41">
        <v>0</v>
      </c>
      <c r="F76" s="39">
        <v>66092</v>
      </c>
      <c r="G76" s="39">
        <v>46839</v>
      </c>
      <c r="H76" s="41">
        <v>69605</v>
      </c>
      <c r="I76" s="43">
        <f t="shared" si="7"/>
        <v>182536</v>
      </c>
      <c r="J76" s="44">
        <f t="shared" si="6"/>
        <v>0.57042499999999996</v>
      </c>
      <c r="K76" s="68" t="s">
        <v>121</v>
      </c>
      <c r="L76" s="69"/>
    </row>
    <row r="77" spans="1:12" ht="51" customHeight="1">
      <c r="A77" s="51" t="s">
        <v>122</v>
      </c>
      <c r="B77" s="51"/>
      <c r="C77" s="41">
        <v>200000</v>
      </c>
      <c r="D77" s="40">
        <v>0</v>
      </c>
      <c r="E77" s="41">
        <v>46000</v>
      </c>
      <c r="F77" s="41">
        <v>36800</v>
      </c>
      <c r="G77" s="41">
        <v>65500</v>
      </c>
      <c r="H77" s="41">
        <v>65000</v>
      </c>
      <c r="I77" s="43">
        <f t="shared" si="7"/>
        <v>213300</v>
      </c>
      <c r="J77" s="44">
        <f t="shared" si="6"/>
        <v>1.0665</v>
      </c>
      <c r="K77" s="68" t="s">
        <v>123</v>
      </c>
      <c r="L77" s="69"/>
    </row>
    <row r="78" spans="1:12" ht="47.25" customHeight="1">
      <c r="A78" s="51" t="s">
        <v>124</v>
      </c>
      <c r="B78" s="51"/>
      <c r="C78" s="67">
        <v>33914154</v>
      </c>
      <c r="D78" s="40">
        <v>0</v>
      </c>
      <c r="E78" s="41">
        <v>9464165</v>
      </c>
      <c r="F78" s="39">
        <v>2233751</v>
      </c>
      <c r="G78" s="39">
        <v>20305742</v>
      </c>
      <c r="H78" s="41">
        <v>1910496</v>
      </c>
      <c r="I78" s="43">
        <f t="shared" si="7"/>
        <v>33914154</v>
      </c>
      <c r="J78" s="44">
        <f t="shared" si="6"/>
        <v>1</v>
      </c>
      <c r="K78" s="68" t="s">
        <v>125</v>
      </c>
      <c r="L78" s="69"/>
    </row>
    <row r="79" spans="1:12" ht="41.1" customHeight="1">
      <c r="A79" s="51" t="s">
        <v>126</v>
      </c>
      <c r="B79" s="51"/>
      <c r="C79" s="71">
        <v>0</v>
      </c>
      <c r="D79" s="41">
        <v>7581263</v>
      </c>
      <c r="E79" s="41">
        <v>7581263</v>
      </c>
      <c r="F79" s="72">
        <v>0</v>
      </c>
      <c r="G79" s="72">
        <v>0</v>
      </c>
      <c r="H79" s="41">
        <v>0</v>
      </c>
      <c r="I79" s="43">
        <f t="shared" si="7"/>
        <v>7581263</v>
      </c>
      <c r="J79" s="44">
        <f t="shared" si="6"/>
        <v>1</v>
      </c>
      <c r="K79" s="68" t="s">
        <v>48</v>
      </c>
      <c r="L79" s="69"/>
    </row>
    <row r="80" spans="1:12" ht="18.75" customHeight="1">
      <c r="A80" s="52" t="s">
        <v>83</v>
      </c>
      <c r="B80" s="52"/>
      <c r="C80" s="53">
        <f>SUM(C62:C79)</f>
        <v>89925436</v>
      </c>
      <c r="D80" s="53">
        <f t="shared" ref="D80:I80" si="9">SUM(D62:D79)</f>
        <v>7581263</v>
      </c>
      <c r="E80" s="53">
        <f t="shared" si="9"/>
        <v>34922467</v>
      </c>
      <c r="F80" s="53">
        <f t="shared" si="9"/>
        <v>13011281</v>
      </c>
      <c r="G80" s="53">
        <f t="shared" si="9"/>
        <v>29683225</v>
      </c>
      <c r="H80" s="53">
        <f t="shared" si="9"/>
        <v>15495753</v>
      </c>
      <c r="I80" s="53">
        <f t="shared" si="9"/>
        <v>93112726</v>
      </c>
      <c r="J80" s="54">
        <f t="shared" si="6"/>
        <v>0.95493670645131778</v>
      </c>
      <c r="K80" s="55"/>
      <c r="L80" s="56"/>
    </row>
    <row r="81" spans="1:12" ht="21.75" customHeight="1">
      <c r="A81" s="34" t="s">
        <v>127</v>
      </c>
      <c r="B81" s="34"/>
      <c r="C81" s="35"/>
      <c r="D81" s="36"/>
      <c r="E81" s="36"/>
      <c r="F81" s="36"/>
      <c r="G81" s="36"/>
      <c r="H81" s="36"/>
      <c r="I81" s="36"/>
      <c r="J81" s="36"/>
      <c r="K81" s="37"/>
      <c r="L81" s="37"/>
    </row>
    <row r="82" spans="1:12" ht="36" customHeight="1">
      <c r="A82" s="38" t="s">
        <v>128</v>
      </c>
      <c r="B82" s="38"/>
      <c r="C82" s="41">
        <v>1000000</v>
      </c>
      <c r="D82" s="40">
        <v>0</v>
      </c>
      <c r="E82" s="41">
        <v>999046</v>
      </c>
      <c r="F82" s="41">
        <v>0</v>
      </c>
      <c r="G82" s="73">
        <v>0</v>
      </c>
      <c r="H82" s="74">
        <v>0</v>
      </c>
      <c r="I82" s="43">
        <f t="shared" ref="I82:I108" si="10">SUM(E82:H82)</f>
        <v>999046</v>
      </c>
      <c r="J82" s="44">
        <f t="shared" ref="J82:J125" si="11">I82/(C82+D82)</f>
        <v>0.99904599999999999</v>
      </c>
      <c r="K82" s="68" t="s">
        <v>48</v>
      </c>
      <c r="L82" s="69"/>
    </row>
    <row r="83" spans="1:12" ht="129.75" customHeight="1">
      <c r="A83" s="38" t="s">
        <v>129</v>
      </c>
      <c r="B83" s="38"/>
      <c r="C83" s="66">
        <v>1938724</v>
      </c>
      <c r="D83" s="40">
        <v>0</v>
      </c>
      <c r="E83" s="41">
        <v>360480</v>
      </c>
      <c r="F83" s="41">
        <v>391664</v>
      </c>
      <c r="G83" s="74">
        <v>417625</v>
      </c>
      <c r="H83" s="74">
        <v>625396</v>
      </c>
      <c r="I83" s="43">
        <f t="shared" si="10"/>
        <v>1795165</v>
      </c>
      <c r="J83" s="44">
        <f t="shared" si="11"/>
        <v>0.92595181160392093</v>
      </c>
      <c r="K83" s="64" t="s">
        <v>130</v>
      </c>
      <c r="L83" s="65"/>
    </row>
    <row r="84" spans="1:12" ht="42.75" customHeight="1">
      <c r="A84" s="38" t="s">
        <v>131</v>
      </c>
      <c r="B84" s="38"/>
      <c r="C84" s="41">
        <v>720000</v>
      </c>
      <c r="D84" s="40">
        <v>0</v>
      </c>
      <c r="E84" s="41">
        <v>46700</v>
      </c>
      <c r="F84" s="41">
        <v>168500</v>
      </c>
      <c r="G84" s="74">
        <v>145400</v>
      </c>
      <c r="H84" s="74">
        <v>213600</v>
      </c>
      <c r="I84" s="43">
        <f t="shared" si="10"/>
        <v>574200</v>
      </c>
      <c r="J84" s="44">
        <f t="shared" si="11"/>
        <v>0.79749999999999999</v>
      </c>
      <c r="K84" s="64" t="s">
        <v>132</v>
      </c>
      <c r="L84" s="75"/>
    </row>
    <row r="85" spans="1:12" ht="38.25" customHeight="1">
      <c r="A85" s="38" t="s">
        <v>133</v>
      </c>
      <c r="B85" s="38"/>
      <c r="C85" s="41">
        <v>8000000</v>
      </c>
      <c r="D85" s="40">
        <v>0</v>
      </c>
      <c r="E85" s="41">
        <v>0</v>
      </c>
      <c r="F85" s="41">
        <v>824021</v>
      </c>
      <c r="G85" s="74">
        <v>1262504</v>
      </c>
      <c r="H85" s="74">
        <v>5875241</v>
      </c>
      <c r="I85" s="43">
        <f t="shared" si="10"/>
        <v>7961766</v>
      </c>
      <c r="J85" s="44">
        <f t="shared" si="11"/>
        <v>0.99522074999999999</v>
      </c>
      <c r="K85" s="68" t="s">
        <v>48</v>
      </c>
      <c r="L85" s="69"/>
    </row>
    <row r="86" spans="1:12" ht="42.75" customHeight="1">
      <c r="A86" s="38" t="s">
        <v>134</v>
      </c>
      <c r="B86" s="38"/>
      <c r="C86" s="57">
        <v>2192000</v>
      </c>
      <c r="D86" s="40">
        <v>0</v>
      </c>
      <c r="E86" s="41">
        <v>0</v>
      </c>
      <c r="F86" s="41">
        <v>568250</v>
      </c>
      <c r="G86" s="39">
        <v>568250</v>
      </c>
      <c r="H86" s="74">
        <v>1055500</v>
      </c>
      <c r="I86" s="43">
        <f t="shared" si="10"/>
        <v>2192000</v>
      </c>
      <c r="J86" s="44">
        <f t="shared" si="11"/>
        <v>1</v>
      </c>
      <c r="K86" s="45" t="s">
        <v>135</v>
      </c>
      <c r="L86" s="46"/>
    </row>
    <row r="87" spans="1:12" ht="31.5" customHeight="1">
      <c r="A87" s="38" t="s">
        <v>136</v>
      </c>
      <c r="B87" s="38"/>
      <c r="C87" s="57">
        <v>2666262</v>
      </c>
      <c r="D87" s="40">
        <v>0</v>
      </c>
      <c r="E87" s="41">
        <v>0</v>
      </c>
      <c r="F87" s="39">
        <v>552905</v>
      </c>
      <c r="G87" s="39">
        <v>691461</v>
      </c>
      <c r="H87" s="74">
        <v>1418836</v>
      </c>
      <c r="I87" s="43">
        <f t="shared" si="10"/>
        <v>2663202</v>
      </c>
      <c r="J87" s="44">
        <f t="shared" si="11"/>
        <v>0.99885232584044625</v>
      </c>
      <c r="K87" s="68" t="s">
        <v>48</v>
      </c>
      <c r="L87" s="69"/>
    </row>
    <row r="88" spans="1:12" ht="41.25" customHeight="1">
      <c r="A88" s="38" t="s">
        <v>137</v>
      </c>
      <c r="B88" s="38"/>
      <c r="C88" s="66">
        <v>163552</v>
      </c>
      <c r="D88" s="40">
        <v>0</v>
      </c>
      <c r="E88" s="41">
        <v>0</v>
      </c>
      <c r="F88" s="41">
        <v>34272</v>
      </c>
      <c r="G88" s="74">
        <v>48922</v>
      </c>
      <c r="H88" s="74">
        <v>79966</v>
      </c>
      <c r="I88" s="43">
        <f t="shared" si="10"/>
        <v>163160</v>
      </c>
      <c r="J88" s="44">
        <f t="shared" si="11"/>
        <v>0.99760320876540798</v>
      </c>
      <c r="K88" s="68" t="s">
        <v>48</v>
      </c>
      <c r="L88" s="69"/>
    </row>
    <row r="89" spans="1:12" ht="39.75" customHeight="1">
      <c r="A89" s="38" t="s">
        <v>138</v>
      </c>
      <c r="B89" s="38"/>
      <c r="C89" s="57">
        <v>1989278</v>
      </c>
      <c r="D89" s="40">
        <v>0</v>
      </c>
      <c r="E89" s="41">
        <v>0</v>
      </c>
      <c r="F89" s="39">
        <v>688183</v>
      </c>
      <c r="G89" s="39">
        <v>420984</v>
      </c>
      <c r="H89" s="74">
        <v>641341</v>
      </c>
      <c r="I89" s="43">
        <f t="shared" si="10"/>
        <v>1750508</v>
      </c>
      <c r="J89" s="44">
        <f t="shared" si="11"/>
        <v>0.87997152735816708</v>
      </c>
      <c r="K89" s="64" t="s">
        <v>139</v>
      </c>
      <c r="L89" s="65"/>
    </row>
    <row r="90" spans="1:12" ht="50.25" customHeight="1">
      <c r="A90" s="38" t="s">
        <v>140</v>
      </c>
      <c r="B90" s="38"/>
      <c r="C90" s="57">
        <v>4028392</v>
      </c>
      <c r="D90" s="40">
        <v>0</v>
      </c>
      <c r="E90" s="41">
        <v>565451</v>
      </c>
      <c r="F90" s="39">
        <v>1063430</v>
      </c>
      <c r="G90" s="39">
        <v>1012200</v>
      </c>
      <c r="H90" s="74">
        <v>1363748</v>
      </c>
      <c r="I90" s="43">
        <f t="shared" si="10"/>
        <v>4004829</v>
      </c>
      <c r="J90" s="44">
        <f t="shared" si="11"/>
        <v>0.99415076784980205</v>
      </c>
      <c r="K90" s="68" t="s">
        <v>48</v>
      </c>
      <c r="L90" s="69"/>
    </row>
    <row r="91" spans="1:12" ht="41.25" customHeight="1">
      <c r="A91" s="38" t="s">
        <v>141</v>
      </c>
      <c r="B91" s="38"/>
      <c r="C91" s="41">
        <v>750000</v>
      </c>
      <c r="D91" s="40">
        <v>0</v>
      </c>
      <c r="E91" s="41">
        <v>9956</v>
      </c>
      <c r="F91" s="41">
        <v>32446</v>
      </c>
      <c r="G91" s="74">
        <v>105857</v>
      </c>
      <c r="H91" s="74">
        <v>600842</v>
      </c>
      <c r="I91" s="43">
        <f t="shared" si="10"/>
        <v>749101</v>
      </c>
      <c r="J91" s="44">
        <f t="shared" si="11"/>
        <v>0.99880133333333332</v>
      </c>
      <c r="K91" s="68" t="s">
        <v>48</v>
      </c>
      <c r="L91" s="69"/>
    </row>
    <row r="92" spans="1:12" ht="39" customHeight="1">
      <c r="A92" s="38" t="s">
        <v>142</v>
      </c>
      <c r="B92" s="38"/>
      <c r="C92" s="67">
        <v>280000</v>
      </c>
      <c r="D92" s="40">
        <v>0</v>
      </c>
      <c r="E92" s="41">
        <v>0</v>
      </c>
      <c r="F92" s="41">
        <v>63428</v>
      </c>
      <c r="G92" s="76">
        <v>0</v>
      </c>
      <c r="H92" s="74">
        <v>216110</v>
      </c>
      <c r="I92" s="43">
        <f t="shared" si="10"/>
        <v>279538</v>
      </c>
      <c r="J92" s="44">
        <f t="shared" si="11"/>
        <v>0.99834999999999996</v>
      </c>
      <c r="K92" s="68" t="s">
        <v>48</v>
      </c>
      <c r="L92" s="69"/>
    </row>
    <row r="93" spans="1:12" ht="57.75" customHeight="1">
      <c r="A93" s="38" t="s">
        <v>143</v>
      </c>
      <c r="B93" s="38"/>
      <c r="C93" s="41">
        <v>600000</v>
      </c>
      <c r="D93" s="40">
        <v>0</v>
      </c>
      <c r="E93" s="41">
        <v>0</v>
      </c>
      <c r="F93" s="41">
        <v>195857</v>
      </c>
      <c r="G93" s="74">
        <v>255268</v>
      </c>
      <c r="H93" s="74">
        <v>247333</v>
      </c>
      <c r="I93" s="43">
        <f t="shared" si="10"/>
        <v>698458</v>
      </c>
      <c r="J93" s="44">
        <f t="shared" si="11"/>
        <v>1.1640966666666666</v>
      </c>
      <c r="K93" s="64" t="s">
        <v>144</v>
      </c>
      <c r="L93" s="65"/>
    </row>
    <row r="94" spans="1:12" ht="44.25" customHeight="1">
      <c r="A94" s="38" t="s">
        <v>145</v>
      </c>
      <c r="B94" s="38"/>
      <c r="C94" s="67">
        <v>1300000</v>
      </c>
      <c r="D94" s="40">
        <v>0</v>
      </c>
      <c r="E94" s="41">
        <v>0</v>
      </c>
      <c r="F94" s="41">
        <v>0</v>
      </c>
      <c r="G94" s="41">
        <v>518014</v>
      </c>
      <c r="H94" s="74">
        <v>454245</v>
      </c>
      <c r="I94" s="43">
        <f t="shared" si="10"/>
        <v>972259</v>
      </c>
      <c r="J94" s="44">
        <f t="shared" si="11"/>
        <v>0.74789153846153844</v>
      </c>
      <c r="K94" s="64" t="s">
        <v>146</v>
      </c>
      <c r="L94" s="65"/>
    </row>
    <row r="95" spans="1:12" ht="41.25" customHeight="1">
      <c r="A95" s="38" t="s">
        <v>147</v>
      </c>
      <c r="B95" s="38"/>
      <c r="C95" s="57">
        <v>210000</v>
      </c>
      <c r="D95" s="40">
        <v>0</v>
      </c>
      <c r="E95" s="41">
        <v>0</v>
      </c>
      <c r="F95" s="39">
        <v>39338</v>
      </c>
      <c r="G95" s="39">
        <v>45841</v>
      </c>
      <c r="H95" s="74">
        <v>88748</v>
      </c>
      <c r="I95" s="43">
        <f t="shared" si="10"/>
        <v>173927</v>
      </c>
      <c r="J95" s="44">
        <f t="shared" si="11"/>
        <v>0.82822380952380947</v>
      </c>
      <c r="K95" s="68" t="s">
        <v>48</v>
      </c>
      <c r="L95" s="69"/>
    </row>
    <row r="96" spans="1:12" ht="99" customHeight="1">
      <c r="A96" s="38" t="s">
        <v>148</v>
      </c>
      <c r="B96" s="38"/>
      <c r="C96" s="67">
        <v>280000</v>
      </c>
      <c r="D96" s="40">
        <v>0</v>
      </c>
      <c r="E96">
        <v>0</v>
      </c>
      <c r="F96" s="41">
        <v>59988</v>
      </c>
      <c r="G96" s="74">
        <v>41011</v>
      </c>
      <c r="H96" s="74">
        <v>89551</v>
      </c>
      <c r="I96" s="43">
        <f t="shared" si="10"/>
        <v>190550</v>
      </c>
      <c r="J96" s="44">
        <f t="shared" si="11"/>
        <v>0.68053571428571424</v>
      </c>
      <c r="K96" s="45" t="s">
        <v>149</v>
      </c>
      <c r="L96" s="46"/>
    </row>
    <row r="97" spans="1:12" ht="57.75" customHeight="1">
      <c r="A97" s="38" t="s">
        <v>150</v>
      </c>
      <c r="B97" s="38"/>
      <c r="C97" s="41">
        <v>300000</v>
      </c>
      <c r="D97" s="40">
        <v>0</v>
      </c>
      <c r="E97" s="41">
        <v>0</v>
      </c>
      <c r="F97" s="41">
        <v>0</v>
      </c>
      <c r="G97" s="74">
        <v>149656</v>
      </c>
      <c r="H97" s="74">
        <v>148200</v>
      </c>
      <c r="I97" s="43">
        <f>SUM(E97:H97)</f>
        <v>297856</v>
      </c>
      <c r="J97" s="44">
        <f t="shared" si="11"/>
        <v>0.99285333333333337</v>
      </c>
      <c r="K97" s="68" t="s">
        <v>48</v>
      </c>
      <c r="L97" s="69"/>
    </row>
    <row r="98" spans="1:12" ht="42.75" customHeight="1">
      <c r="A98" s="38" t="s">
        <v>151</v>
      </c>
      <c r="B98" s="38"/>
      <c r="C98" s="57">
        <v>231000</v>
      </c>
      <c r="D98" s="40">
        <v>0</v>
      </c>
      <c r="E98" s="41">
        <v>0</v>
      </c>
      <c r="F98" s="41">
        <v>35109</v>
      </c>
      <c r="G98" s="39">
        <v>49486</v>
      </c>
      <c r="H98" s="74">
        <v>133840</v>
      </c>
      <c r="I98" s="43">
        <f t="shared" si="10"/>
        <v>218435</v>
      </c>
      <c r="J98" s="44">
        <f t="shared" si="11"/>
        <v>0.94560606060606056</v>
      </c>
      <c r="K98" s="45" t="s">
        <v>152</v>
      </c>
      <c r="L98" s="46"/>
    </row>
    <row r="99" spans="1:12" ht="42.75" customHeight="1">
      <c r="A99" s="38" t="s">
        <v>153</v>
      </c>
      <c r="B99" s="38"/>
      <c r="C99" s="57">
        <v>2000000</v>
      </c>
      <c r="D99" s="40">
        <v>0</v>
      </c>
      <c r="E99" s="41">
        <v>0</v>
      </c>
      <c r="F99" s="41">
        <v>242958</v>
      </c>
      <c r="G99" s="39">
        <v>349507</v>
      </c>
      <c r="H99" s="74">
        <v>1401535</v>
      </c>
      <c r="I99" s="43">
        <f t="shared" si="10"/>
        <v>1994000</v>
      </c>
      <c r="J99" s="44">
        <f t="shared" si="11"/>
        <v>0.997</v>
      </c>
      <c r="K99" s="45" t="s">
        <v>154</v>
      </c>
      <c r="L99" s="46"/>
    </row>
    <row r="100" spans="1:12" ht="54" customHeight="1">
      <c r="A100" s="38" t="s">
        <v>155</v>
      </c>
      <c r="B100" s="38"/>
      <c r="C100" s="67">
        <v>200000</v>
      </c>
      <c r="D100" s="40">
        <v>0</v>
      </c>
      <c r="E100" s="41">
        <v>0</v>
      </c>
      <c r="F100" s="41">
        <v>92653</v>
      </c>
      <c r="G100" s="74">
        <f>99752/3</f>
        <v>33250.666666666664</v>
      </c>
      <c r="H100" s="74">
        <v>42333.333333333343</v>
      </c>
      <c r="I100" s="43">
        <f t="shared" si="10"/>
        <v>168237</v>
      </c>
      <c r="J100" s="44">
        <f t="shared" si="11"/>
        <v>0.84118499999999996</v>
      </c>
      <c r="K100" s="45" t="s">
        <v>156</v>
      </c>
      <c r="L100" s="46"/>
    </row>
    <row r="101" spans="1:12" ht="65.25" customHeight="1">
      <c r="A101" s="38" t="s">
        <v>157</v>
      </c>
      <c r="B101" s="38"/>
      <c r="C101" s="57">
        <v>218047</v>
      </c>
      <c r="D101" s="40">
        <v>0</v>
      </c>
      <c r="E101" s="41">
        <v>61073</v>
      </c>
      <c r="F101" s="39">
        <v>71885</v>
      </c>
      <c r="G101" s="39">
        <v>62748</v>
      </c>
      <c r="H101" s="74">
        <v>31204</v>
      </c>
      <c r="I101" s="43">
        <f t="shared" si="10"/>
        <v>226910</v>
      </c>
      <c r="J101" s="44">
        <f t="shared" si="11"/>
        <v>1.0406471999156146</v>
      </c>
      <c r="K101" s="64" t="s">
        <v>158</v>
      </c>
      <c r="L101" s="65"/>
    </row>
    <row r="102" spans="1:12" ht="48" customHeight="1">
      <c r="A102" s="38" t="s">
        <v>159</v>
      </c>
      <c r="B102" s="38"/>
      <c r="C102" s="57">
        <v>230748</v>
      </c>
      <c r="D102" s="40">
        <v>0</v>
      </c>
      <c r="E102" s="41">
        <v>3896</v>
      </c>
      <c r="F102" s="39">
        <v>92164</v>
      </c>
      <c r="G102" s="39">
        <v>96414</v>
      </c>
      <c r="H102" s="74">
        <v>27578</v>
      </c>
      <c r="I102" s="43">
        <f t="shared" si="10"/>
        <v>220052</v>
      </c>
      <c r="J102" s="44">
        <f t="shared" si="11"/>
        <v>0.9536464021356631</v>
      </c>
      <c r="K102" s="64" t="s">
        <v>160</v>
      </c>
      <c r="L102" s="65"/>
    </row>
    <row r="103" spans="1:12" ht="84.75" customHeight="1">
      <c r="A103" s="38" t="s">
        <v>161</v>
      </c>
      <c r="B103" s="38"/>
      <c r="C103" s="57">
        <v>2830270</v>
      </c>
      <c r="D103" s="40">
        <v>0</v>
      </c>
      <c r="E103" s="41">
        <v>5307</v>
      </c>
      <c r="F103" s="39">
        <v>801472</v>
      </c>
      <c r="G103" s="39">
        <v>593259</v>
      </c>
      <c r="H103" s="74">
        <v>990639</v>
      </c>
      <c r="I103" s="43">
        <f t="shared" ref="I103" si="12">SUM(E103:H103)</f>
        <v>2390677</v>
      </c>
      <c r="J103" s="44">
        <f t="shared" si="11"/>
        <v>0.84468160281527915</v>
      </c>
      <c r="K103" s="64" t="s">
        <v>162</v>
      </c>
      <c r="L103" s="65"/>
    </row>
    <row r="104" spans="1:12" ht="32.25" customHeight="1">
      <c r="A104" s="51" t="s">
        <v>163</v>
      </c>
      <c r="B104" s="51"/>
      <c r="C104" s="67">
        <v>600000</v>
      </c>
      <c r="D104" s="40">
        <v>0</v>
      </c>
      <c r="E104" s="41">
        <v>0</v>
      </c>
      <c r="F104" s="41">
        <v>0</v>
      </c>
      <c r="G104" s="74">
        <v>262971</v>
      </c>
      <c r="H104" s="74">
        <v>148229</v>
      </c>
      <c r="I104" s="43">
        <f t="shared" si="10"/>
        <v>411200</v>
      </c>
      <c r="J104" s="44">
        <f t="shared" si="11"/>
        <v>0.68533333333333335</v>
      </c>
      <c r="K104" s="45" t="s">
        <v>164</v>
      </c>
      <c r="L104" s="46"/>
    </row>
    <row r="105" spans="1:12" ht="30" customHeight="1">
      <c r="A105" s="51" t="s">
        <v>165</v>
      </c>
      <c r="B105" s="51"/>
      <c r="C105" s="41">
        <v>950000</v>
      </c>
      <c r="D105" s="40">
        <v>0</v>
      </c>
      <c r="E105" s="41">
        <v>0</v>
      </c>
      <c r="F105" s="41">
        <v>0</v>
      </c>
      <c r="G105" s="74">
        <v>0</v>
      </c>
      <c r="H105" s="74">
        <v>926092</v>
      </c>
      <c r="I105" s="43">
        <f t="shared" si="10"/>
        <v>926092</v>
      </c>
      <c r="J105" s="44">
        <f t="shared" si="11"/>
        <v>0.9748336842105263</v>
      </c>
      <c r="K105" s="45" t="s">
        <v>154</v>
      </c>
      <c r="L105" s="46"/>
    </row>
    <row r="106" spans="1:12" ht="39" customHeight="1">
      <c r="A106" s="51" t="s">
        <v>166</v>
      </c>
      <c r="B106" s="51"/>
      <c r="C106" s="41">
        <v>800000</v>
      </c>
      <c r="D106" s="40">
        <v>0</v>
      </c>
      <c r="E106" s="41">
        <v>28100</v>
      </c>
      <c r="F106" s="41">
        <v>228400</v>
      </c>
      <c r="G106" s="74">
        <v>188000</v>
      </c>
      <c r="H106" s="74">
        <v>302450</v>
      </c>
      <c r="I106" s="43">
        <f t="shared" si="10"/>
        <v>746950</v>
      </c>
      <c r="J106" s="44">
        <f t="shared" si="11"/>
        <v>0.9336875</v>
      </c>
      <c r="K106" s="64" t="s">
        <v>167</v>
      </c>
      <c r="L106" s="65"/>
    </row>
    <row r="107" spans="1:12" ht="29.25" customHeight="1">
      <c r="A107" s="51" t="s">
        <v>168</v>
      </c>
      <c r="B107" s="51"/>
      <c r="C107" s="41">
        <v>300000</v>
      </c>
      <c r="D107" s="40">
        <v>0</v>
      </c>
      <c r="E107" s="41">
        <v>0</v>
      </c>
      <c r="F107" s="41">
        <v>0</v>
      </c>
      <c r="G107" s="74">
        <v>0</v>
      </c>
      <c r="H107" s="74">
        <v>283960</v>
      </c>
      <c r="I107" s="43">
        <f t="shared" si="10"/>
        <v>283960</v>
      </c>
      <c r="J107" s="44">
        <f t="shared" si="11"/>
        <v>0.94653333333333334</v>
      </c>
      <c r="K107" s="64" t="s">
        <v>169</v>
      </c>
      <c r="L107" s="65"/>
    </row>
    <row r="108" spans="1:12" ht="39" customHeight="1">
      <c r="A108" s="51" t="s">
        <v>170</v>
      </c>
      <c r="B108" s="51"/>
      <c r="C108" s="66">
        <v>158000</v>
      </c>
      <c r="D108" s="40">
        <v>0</v>
      </c>
      <c r="E108" s="41">
        <v>0</v>
      </c>
      <c r="F108" s="41">
        <v>0</v>
      </c>
      <c r="G108" s="74">
        <v>0</v>
      </c>
      <c r="H108" s="74">
        <v>157120</v>
      </c>
      <c r="I108" s="43">
        <f t="shared" si="10"/>
        <v>157120</v>
      </c>
      <c r="J108" s="44">
        <f t="shared" si="11"/>
        <v>0.99443037974683546</v>
      </c>
      <c r="K108" s="45" t="s">
        <v>154</v>
      </c>
      <c r="L108" s="46"/>
    </row>
    <row r="109" spans="1:12" ht="18.75" customHeight="1">
      <c r="A109" s="52" t="s">
        <v>83</v>
      </c>
      <c r="B109" s="52"/>
      <c r="C109" s="53">
        <f>SUM(C82:C108)</f>
        <v>34936273</v>
      </c>
      <c r="D109" s="53">
        <f t="shared" ref="D109:I109" si="13">SUM(D82:D108)</f>
        <v>0</v>
      </c>
      <c r="E109" s="53">
        <f t="shared" si="13"/>
        <v>2080009</v>
      </c>
      <c r="F109" s="53">
        <f t="shared" si="13"/>
        <v>6246923</v>
      </c>
      <c r="G109" s="53">
        <f t="shared" si="13"/>
        <v>7318628.666666667</v>
      </c>
      <c r="H109" s="53">
        <f t="shared" si="13"/>
        <v>17563637.333333336</v>
      </c>
      <c r="I109" s="53">
        <f t="shared" si="13"/>
        <v>33209198</v>
      </c>
      <c r="J109" s="54">
        <f t="shared" si="11"/>
        <v>0.95056499014648754</v>
      </c>
      <c r="K109" s="55"/>
      <c r="L109" s="56"/>
    </row>
    <row r="110" spans="1:12" ht="21.75" customHeight="1">
      <c r="A110" s="34" t="s">
        <v>171</v>
      </c>
      <c r="B110" s="34"/>
      <c r="C110" s="35"/>
      <c r="D110" s="36"/>
      <c r="E110" s="36"/>
      <c r="F110" s="36"/>
      <c r="G110" s="36"/>
      <c r="H110" s="36"/>
      <c r="I110" s="36"/>
      <c r="J110" s="36"/>
      <c r="K110" s="37"/>
      <c r="L110" s="37"/>
    </row>
    <row r="111" spans="1:12" ht="32.25" customHeight="1">
      <c r="A111" s="38" t="s">
        <v>172</v>
      </c>
      <c r="B111" s="38"/>
      <c r="C111" s="67">
        <v>411832</v>
      </c>
      <c r="D111" s="40">
        <v>0</v>
      </c>
      <c r="E111" s="41">
        <v>60523</v>
      </c>
      <c r="F111" s="41">
        <v>77045</v>
      </c>
      <c r="G111" s="39">
        <v>96008</v>
      </c>
      <c r="H111" s="41">
        <v>82891</v>
      </c>
      <c r="I111" s="43">
        <f t="shared" ref="I111:I124" si="14">SUM(E111:H111)</f>
        <v>316467</v>
      </c>
      <c r="J111" s="44">
        <f t="shared" si="11"/>
        <v>0.76843712970337419</v>
      </c>
      <c r="K111" s="64" t="s">
        <v>173</v>
      </c>
      <c r="L111" s="65"/>
    </row>
    <row r="112" spans="1:12" ht="48.75" customHeight="1">
      <c r="A112" s="38" t="s">
        <v>174</v>
      </c>
      <c r="B112" s="38"/>
      <c r="C112" s="66">
        <v>1174341</v>
      </c>
      <c r="D112" s="40">
        <v>0</v>
      </c>
      <c r="E112" s="41">
        <v>279627</v>
      </c>
      <c r="F112" s="41">
        <v>247577</v>
      </c>
      <c r="G112" s="41">
        <v>268729</v>
      </c>
      <c r="H112" s="41">
        <v>316184</v>
      </c>
      <c r="I112" s="43">
        <f t="shared" si="14"/>
        <v>1112117</v>
      </c>
      <c r="J112" s="44">
        <f t="shared" si="11"/>
        <v>0.9470136868252067</v>
      </c>
      <c r="K112" s="64" t="s">
        <v>175</v>
      </c>
      <c r="L112" s="65"/>
    </row>
    <row r="113" spans="1:12" ht="51.75" customHeight="1">
      <c r="A113" s="38" t="s">
        <v>176</v>
      </c>
      <c r="B113" s="38"/>
      <c r="C113" s="66">
        <v>1444241</v>
      </c>
      <c r="D113" s="40">
        <v>0</v>
      </c>
      <c r="E113" s="41">
        <v>260431</v>
      </c>
      <c r="F113" s="41">
        <v>488534</v>
      </c>
      <c r="G113" s="41">
        <v>230918</v>
      </c>
      <c r="H113" s="41">
        <v>500001</v>
      </c>
      <c r="I113" s="43">
        <f t="shared" si="14"/>
        <v>1479884</v>
      </c>
      <c r="J113" s="44">
        <f t="shared" si="11"/>
        <v>1.024679399075362</v>
      </c>
      <c r="K113" s="64" t="s">
        <v>177</v>
      </c>
      <c r="L113" s="65"/>
    </row>
    <row r="114" spans="1:12" ht="63" customHeight="1">
      <c r="A114" s="38" t="s">
        <v>178</v>
      </c>
      <c r="B114" s="38"/>
      <c r="C114" s="67">
        <v>174993</v>
      </c>
      <c r="D114" s="40">
        <v>0</v>
      </c>
      <c r="E114" s="41">
        <v>33364</v>
      </c>
      <c r="F114" s="41">
        <v>44368</v>
      </c>
      <c r="G114" s="39">
        <v>45254</v>
      </c>
      <c r="H114" s="41">
        <v>52007</v>
      </c>
      <c r="I114" s="43">
        <f t="shared" si="14"/>
        <v>174993</v>
      </c>
      <c r="J114" s="44">
        <f t="shared" si="11"/>
        <v>1</v>
      </c>
      <c r="K114" s="64" t="s">
        <v>179</v>
      </c>
      <c r="L114" s="65"/>
    </row>
    <row r="115" spans="1:12" ht="54" customHeight="1">
      <c r="A115" s="38" t="s">
        <v>180</v>
      </c>
      <c r="B115" s="38"/>
      <c r="C115" s="41">
        <v>600000</v>
      </c>
      <c r="D115" s="40">
        <v>0</v>
      </c>
      <c r="E115" s="41">
        <v>22252</v>
      </c>
      <c r="F115" s="41">
        <v>104982</v>
      </c>
      <c r="G115" s="41">
        <v>165002</v>
      </c>
      <c r="H115" s="41">
        <v>246314</v>
      </c>
      <c r="I115" s="43">
        <f t="shared" si="14"/>
        <v>538550</v>
      </c>
      <c r="J115" s="44">
        <f t="shared" si="11"/>
        <v>0.89758333333333329</v>
      </c>
      <c r="K115" s="64" t="s">
        <v>181</v>
      </c>
      <c r="L115" s="65"/>
    </row>
    <row r="116" spans="1:12" ht="41.25" customHeight="1">
      <c r="A116" s="38" t="s">
        <v>182</v>
      </c>
      <c r="B116" s="38"/>
      <c r="C116" s="41">
        <v>0</v>
      </c>
      <c r="D116" s="40">
        <v>0</v>
      </c>
      <c r="E116" s="41">
        <v>0</v>
      </c>
      <c r="F116" s="41">
        <v>0</v>
      </c>
      <c r="G116" s="41">
        <v>0</v>
      </c>
      <c r="H116" s="41">
        <v>0</v>
      </c>
      <c r="I116" s="43">
        <f t="shared" si="14"/>
        <v>0</v>
      </c>
      <c r="J116" s="44">
        <v>0</v>
      </c>
      <c r="K116" s="64" t="s">
        <v>183</v>
      </c>
      <c r="L116" s="65"/>
    </row>
    <row r="117" spans="1:12" ht="48.75" customHeight="1">
      <c r="A117" s="38" t="s">
        <v>184</v>
      </c>
      <c r="B117" s="38"/>
      <c r="C117" s="57">
        <v>92920</v>
      </c>
      <c r="D117" s="40">
        <v>0</v>
      </c>
      <c r="E117" s="41">
        <v>0</v>
      </c>
      <c r="F117" s="41">
        <v>34132</v>
      </c>
      <c r="G117" s="41">
        <v>7168</v>
      </c>
      <c r="H117" s="41">
        <v>37404</v>
      </c>
      <c r="I117" s="43">
        <f t="shared" si="14"/>
        <v>78704</v>
      </c>
      <c r="J117" s="44">
        <f t="shared" si="11"/>
        <v>0.84700817907877746</v>
      </c>
      <c r="K117" s="64" t="s">
        <v>48</v>
      </c>
      <c r="L117" s="65"/>
    </row>
    <row r="118" spans="1:12" ht="39" customHeight="1">
      <c r="A118" s="38" t="s">
        <v>185</v>
      </c>
      <c r="B118" s="38"/>
      <c r="C118" s="41">
        <v>250000</v>
      </c>
      <c r="D118" s="40">
        <v>0</v>
      </c>
      <c r="E118" s="41">
        <v>0</v>
      </c>
      <c r="F118" s="41">
        <v>0</v>
      </c>
      <c r="G118" s="41">
        <v>0</v>
      </c>
      <c r="H118" s="41">
        <v>243000</v>
      </c>
      <c r="I118" s="43">
        <f t="shared" si="14"/>
        <v>243000</v>
      </c>
      <c r="J118" s="44">
        <f t="shared" si="11"/>
        <v>0.97199999999999998</v>
      </c>
      <c r="K118" s="64" t="s">
        <v>48</v>
      </c>
      <c r="L118" s="65"/>
    </row>
    <row r="119" spans="1:12" ht="42" customHeight="1">
      <c r="A119" s="38" t="s">
        <v>186</v>
      </c>
      <c r="B119" s="38"/>
      <c r="C119" s="41">
        <v>400000</v>
      </c>
      <c r="D119" s="40">
        <v>0</v>
      </c>
      <c r="E119" s="41">
        <v>0</v>
      </c>
      <c r="F119" s="41">
        <v>253000</v>
      </c>
      <c r="G119" s="41">
        <v>94000</v>
      </c>
      <c r="H119" s="41">
        <v>256000</v>
      </c>
      <c r="I119" s="43">
        <f t="shared" si="14"/>
        <v>603000</v>
      </c>
      <c r="J119" s="44">
        <f t="shared" si="11"/>
        <v>1.5075000000000001</v>
      </c>
      <c r="K119" s="64" t="s">
        <v>187</v>
      </c>
      <c r="L119" s="65"/>
    </row>
    <row r="120" spans="1:12" ht="51.75" customHeight="1">
      <c r="A120" s="38" t="s">
        <v>188</v>
      </c>
      <c r="B120" s="38"/>
      <c r="C120" s="57">
        <v>1245172</v>
      </c>
      <c r="D120" s="40">
        <v>0</v>
      </c>
      <c r="E120" s="41">
        <v>260674</v>
      </c>
      <c r="F120" s="41">
        <v>285640</v>
      </c>
      <c r="G120" s="39">
        <v>281070</v>
      </c>
      <c r="H120" s="41">
        <v>375379</v>
      </c>
      <c r="I120" s="43">
        <f t="shared" si="14"/>
        <v>1202763</v>
      </c>
      <c r="J120" s="44">
        <f t="shared" si="11"/>
        <v>0.96594125148975407</v>
      </c>
      <c r="K120" s="64" t="s">
        <v>189</v>
      </c>
      <c r="L120" s="65"/>
    </row>
    <row r="121" spans="1:12" ht="43.5" customHeight="1">
      <c r="A121" s="38" t="s">
        <v>190</v>
      </c>
      <c r="B121" s="38"/>
      <c r="C121" s="57">
        <v>235195</v>
      </c>
      <c r="D121" s="40">
        <v>0</v>
      </c>
      <c r="E121" s="41">
        <v>49034</v>
      </c>
      <c r="F121" s="41">
        <v>56087</v>
      </c>
      <c r="G121" s="39">
        <v>52171</v>
      </c>
      <c r="H121" s="41">
        <v>75295</v>
      </c>
      <c r="I121" s="43">
        <f t="shared" si="14"/>
        <v>232587</v>
      </c>
      <c r="J121" s="44">
        <f t="shared" si="11"/>
        <v>0.98891132889729794</v>
      </c>
      <c r="K121" s="64" t="s">
        <v>191</v>
      </c>
      <c r="L121" s="65"/>
    </row>
    <row r="122" spans="1:12" ht="50.25" customHeight="1">
      <c r="A122" s="38" t="s">
        <v>192</v>
      </c>
      <c r="B122" s="38"/>
      <c r="C122" s="57">
        <v>248239</v>
      </c>
      <c r="D122" s="40">
        <v>0</v>
      </c>
      <c r="E122" s="41">
        <v>53691</v>
      </c>
      <c r="F122" s="41">
        <v>55424</v>
      </c>
      <c r="G122" s="39">
        <v>57768</v>
      </c>
      <c r="H122" s="41">
        <v>75237</v>
      </c>
      <c r="I122" s="43">
        <f t="shared" si="14"/>
        <v>242120</v>
      </c>
      <c r="J122" s="44">
        <f t="shared" si="11"/>
        <v>0.97535036799213659</v>
      </c>
      <c r="K122" s="64" t="s">
        <v>193</v>
      </c>
      <c r="L122" s="65"/>
    </row>
    <row r="123" spans="1:12" ht="45.75" customHeight="1">
      <c r="A123" s="38" t="s">
        <v>194</v>
      </c>
      <c r="B123" s="38"/>
      <c r="C123" s="67">
        <v>392336</v>
      </c>
      <c r="D123" s="40">
        <v>0</v>
      </c>
      <c r="E123" s="41">
        <v>0</v>
      </c>
      <c r="F123" s="41">
        <v>103483</v>
      </c>
      <c r="G123" s="39">
        <v>116039</v>
      </c>
      <c r="H123" s="41">
        <v>67644</v>
      </c>
      <c r="I123" s="43">
        <f t="shared" si="14"/>
        <v>287166</v>
      </c>
      <c r="J123" s="44">
        <f t="shared" si="11"/>
        <v>0.73193895028750866</v>
      </c>
      <c r="K123" s="64" t="s">
        <v>195</v>
      </c>
      <c r="L123" s="65"/>
    </row>
    <row r="124" spans="1:12" ht="46.5" customHeight="1">
      <c r="A124" s="38" t="s">
        <v>196</v>
      </c>
      <c r="B124" s="38"/>
      <c r="C124" s="67">
        <v>17645</v>
      </c>
      <c r="D124" s="40">
        <v>0</v>
      </c>
      <c r="E124" s="41">
        <v>2812</v>
      </c>
      <c r="F124" s="41">
        <v>4034</v>
      </c>
      <c r="G124" s="39">
        <v>2486</v>
      </c>
      <c r="H124" s="41">
        <v>7360</v>
      </c>
      <c r="I124" s="43">
        <f t="shared" si="14"/>
        <v>16692</v>
      </c>
      <c r="J124" s="44">
        <f t="shared" si="11"/>
        <v>0.94599036554264659</v>
      </c>
      <c r="K124" s="64" t="s">
        <v>197</v>
      </c>
      <c r="L124" s="65"/>
    </row>
    <row r="125" spans="1:12" ht="18.75" customHeight="1">
      <c r="A125" s="52" t="s">
        <v>83</v>
      </c>
      <c r="B125" s="52"/>
      <c r="C125" s="53">
        <f>SUM(C111:C124)</f>
        <v>6686914</v>
      </c>
      <c r="D125" s="53">
        <f t="shared" ref="D125:I125" si="15">SUM(D111:D124)</f>
        <v>0</v>
      </c>
      <c r="E125" s="53">
        <f t="shared" si="15"/>
        <v>1022408</v>
      </c>
      <c r="F125" s="53">
        <f t="shared" si="15"/>
        <v>1754306</v>
      </c>
      <c r="G125" s="53">
        <f t="shared" si="15"/>
        <v>1416613</v>
      </c>
      <c r="H125" s="53">
        <f t="shared" si="15"/>
        <v>2334716</v>
      </c>
      <c r="I125" s="53">
        <f t="shared" si="15"/>
        <v>6528043</v>
      </c>
      <c r="J125" s="54">
        <f t="shared" si="11"/>
        <v>0.97624150691933531</v>
      </c>
      <c r="K125" s="55"/>
      <c r="L125" s="56"/>
    </row>
    <row r="126" spans="1:12" ht="15.75" customHeight="1">
      <c r="A126" s="34" t="s">
        <v>198</v>
      </c>
      <c r="B126" s="34"/>
      <c r="C126" s="35"/>
      <c r="D126" s="36"/>
      <c r="E126" s="36"/>
      <c r="F126" s="36"/>
      <c r="G126" s="36"/>
      <c r="H126" s="36"/>
      <c r="I126" s="36"/>
      <c r="J126" s="36"/>
      <c r="K126" s="37"/>
      <c r="L126" s="37"/>
    </row>
    <row r="127" spans="1:12" ht="42" customHeight="1">
      <c r="A127" s="38" t="s">
        <v>199</v>
      </c>
      <c r="B127" s="38"/>
      <c r="C127" s="41">
        <v>380000</v>
      </c>
      <c r="D127" s="40">
        <v>0</v>
      </c>
      <c r="E127" s="41">
        <v>0</v>
      </c>
      <c r="F127" s="41">
        <v>0</v>
      </c>
      <c r="G127" s="41">
        <v>93818</v>
      </c>
      <c r="H127" s="41">
        <v>224294</v>
      </c>
      <c r="I127" s="43">
        <f t="shared" ref="I127:I147" si="16">SUM(E127:H127)</f>
        <v>318112</v>
      </c>
      <c r="J127" s="44">
        <f t="shared" ref="J127:J149" si="17">I127/(C127+D127)</f>
        <v>0.83713684210526318</v>
      </c>
      <c r="K127" s="64" t="s">
        <v>200</v>
      </c>
      <c r="L127" s="65"/>
    </row>
    <row r="128" spans="1:12" ht="54" customHeight="1">
      <c r="A128" s="38" t="s">
        <v>201</v>
      </c>
      <c r="B128" s="38"/>
      <c r="C128" s="66">
        <v>2050000</v>
      </c>
      <c r="D128" s="40">
        <v>0</v>
      </c>
      <c r="E128" s="41">
        <v>0</v>
      </c>
      <c r="F128" s="41">
        <v>0</v>
      </c>
      <c r="G128" s="41">
        <v>0</v>
      </c>
      <c r="H128" s="41">
        <v>1842605</v>
      </c>
      <c r="I128" s="43">
        <f t="shared" si="16"/>
        <v>1842605</v>
      </c>
      <c r="J128" s="44">
        <f t="shared" si="17"/>
        <v>0.89883170731707318</v>
      </c>
      <c r="K128" s="64" t="s">
        <v>202</v>
      </c>
      <c r="L128" s="65"/>
    </row>
    <row r="129" spans="1:12" ht="49.5" customHeight="1">
      <c r="A129" s="38" t="s">
        <v>203</v>
      </c>
      <c r="B129" s="38"/>
      <c r="C129" s="41">
        <v>1982484</v>
      </c>
      <c r="D129" s="40">
        <v>0</v>
      </c>
      <c r="E129" s="41">
        <v>465224</v>
      </c>
      <c r="F129" s="41">
        <v>454416</v>
      </c>
      <c r="G129" s="41">
        <v>454416</v>
      </c>
      <c r="H129" s="41">
        <v>605888</v>
      </c>
      <c r="I129" s="43">
        <f t="shared" si="16"/>
        <v>1979944</v>
      </c>
      <c r="J129" s="44">
        <f t="shared" si="17"/>
        <v>0.99871877906706941</v>
      </c>
      <c r="K129" s="64" t="s">
        <v>204</v>
      </c>
      <c r="L129" s="65"/>
    </row>
    <row r="130" spans="1:12" ht="43.5" customHeight="1">
      <c r="A130" s="38" t="s">
        <v>205</v>
      </c>
      <c r="B130" s="38"/>
      <c r="C130" s="66">
        <v>1006125</v>
      </c>
      <c r="D130" s="40">
        <v>0</v>
      </c>
      <c r="E130" s="41">
        <v>287376</v>
      </c>
      <c r="F130" s="41">
        <v>205587</v>
      </c>
      <c r="G130" s="41">
        <v>215694</v>
      </c>
      <c r="H130" s="41">
        <v>278454</v>
      </c>
      <c r="I130" s="43">
        <f t="shared" si="16"/>
        <v>987111</v>
      </c>
      <c r="J130" s="44">
        <f t="shared" si="17"/>
        <v>0.98110175177040626</v>
      </c>
      <c r="K130" s="64" t="s">
        <v>206</v>
      </c>
      <c r="L130" s="65"/>
    </row>
    <row r="131" spans="1:12" ht="81.75" customHeight="1">
      <c r="A131" s="38" t="s">
        <v>207</v>
      </c>
      <c r="B131" s="38"/>
      <c r="C131" s="66">
        <v>1266468</v>
      </c>
      <c r="D131" s="40">
        <v>0</v>
      </c>
      <c r="E131" s="41">
        <v>207848</v>
      </c>
      <c r="F131" s="41">
        <v>226131</v>
      </c>
      <c r="G131" s="41">
        <v>206526</v>
      </c>
      <c r="H131" s="41">
        <v>352407</v>
      </c>
      <c r="I131" s="43">
        <f t="shared" si="16"/>
        <v>992912</v>
      </c>
      <c r="J131" s="44">
        <f t="shared" si="17"/>
        <v>0.7840008590821087</v>
      </c>
      <c r="K131" s="64" t="s">
        <v>208</v>
      </c>
      <c r="L131" s="65"/>
    </row>
    <row r="132" spans="1:12" ht="36.75" customHeight="1">
      <c r="A132" s="38" t="s">
        <v>209</v>
      </c>
      <c r="B132" s="38"/>
      <c r="C132" s="41">
        <v>768186</v>
      </c>
      <c r="D132" s="40">
        <v>0</v>
      </c>
      <c r="E132" s="41">
        <v>142358</v>
      </c>
      <c r="F132" s="41">
        <v>177262</v>
      </c>
      <c r="G132" s="41">
        <v>115792</v>
      </c>
      <c r="H132" s="41">
        <v>120837</v>
      </c>
      <c r="I132" s="43">
        <f t="shared" ref="I132" si="18">SUM(E132:H132)</f>
        <v>556249</v>
      </c>
      <c r="J132" s="44">
        <f t="shared" si="17"/>
        <v>0.72410718237510185</v>
      </c>
      <c r="K132" s="64" t="s">
        <v>210</v>
      </c>
      <c r="L132" s="65"/>
    </row>
    <row r="133" spans="1:12" ht="48" customHeight="1">
      <c r="A133" s="38" t="s">
        <v>211</v>
      </c>
      <c r="B133" s="38"/>
      <c r="C133" s="39">
        <v>150000</v>
      </c>
      <c r="D133" s="40">
        <v>0</v>
      </c>
      <c r="E133" s="41">
        <v>18261</v>
      </c>
      <c r="F133" s="41">
        <v>73785</v>
      </c>
      <c r="G133" s="41">
        <v>39028</v>
      </c>
      <c r="H133" s="42">
        <v>60554</v>
      </c>
      <c r="I133" s="43">
        <f>SUM(E133:H133)</f>
        <v>191628</v>
      </c>
      <c r="J133" s="44">
        <f t="shared" si="17"/>
        <v>1.27752</v>
      </c>
      <c r="K133" s="64" t="s">
        <v>212</v>
      </c>
      <c r="L133" s="65"/>
    </row>
    <row r="134" spans="1:12" ht="42.75" customHeight="1">
      <c r="A134" s="38" t="s">
        <v>213</v>
      </c>
      <c r="B134" s="38"/>
      <c r="C134" s="39">
        <v>200000</v>
      </c>
      <c r="D134" s="40">
        <v>0</v>
      </c>
      <c r="E134" s="41">
        <v>0</v>
      </c>
      <c r="F134" s="41">
        <v>0</v>
      </c>
      <c r="G134" s="41">
        <v>0</v>
      </c>
      <c r="H134" s="42">
        <v>132700</v>
      </c>
      <c r="I134" s="43">
        <f>SUM(E134:H134)</f>
        <v>132700</v>
      </c>
      <c r="J134" s="44">
        <f t="shared" si="17"/>
        <v>0.66349999999999998</v>
      </c>
      <c r="K134" s="45" t="s">
        <v>214</v>
      </c>
      <c r="L134" s="46"/>
    </row>
    <row r="135" spans="1:12" ht="43.5" customHeight="1">
      <c r="A135" s="38" t="s">
        <v>215</v>
      </c>
      <c r="B135" s="38"/>
      <c r="C135" s="67">
        <v>174993</v>
      </c>
      <c r="D135" s="40">
        <v>0</v>
      </c>
      <c r="E135" s="41">
        <v>45375</v>
      </c>
      <c r="F135" s="41">
        <v>35570</v>
      </c>
      <c r="G135" s="41">
        <v>48035</v>
      </c>
      <c r="H135" s="41">
        <v>46013</v>
      </c>
      <c r="I135" s="43">
        <f t="shared" si="16"/>
        <v>174993</v>
      </c>
      <c r="J135" s="44">
        <f t="shared" si="17"/>
        <v>1</v>
      </c>
      <c r="K135" s="64" t="s">
        <v>48</v>
      </c>
      <c r="L135" s="65"/>
    </row>
    <row r="136" spans="1:12" ht="42.95" customHeight="1">
      <c r="A136" s="38" t="s">
        <v>216</v>
      </c>
      <c r="B136" s="38"/>
      <c r="C136" s="41">
        <v>950000</v>
      </c>
      <c r="D136" s="40">
        <v>0</v>
      </c>
      <c r="E136" s="41">
        <v>0</v>
      </c>
      <c r="F136" s="41">
        <v>0</v>
      </c>
      <c r="G136" s="41">
        <v>514258</v>
      </c>
      <c r="H136" s="41">
        <v>407013</v>
      </c>
      <c r="I136" s="43">
        <f t="shared" si="16"/>
        <v>921271</v>
      </c>
      <c r="J136" s="44">
        <f t="shared" si="17"/>
        <v>0.96975894736842105</v>
      </c>
      <c r="K136" s="64" t="s">
        <v>48</v>
      </c>
      <c r="L136" s="65"/>
    </row>
    <row r="137" spans="1:12" ht="38.25" customHeight="1">
      <c r="A137" s="38" t="s">
        <v>217</v>
      </c>
      <c r="B137" s="38"/>
      <c r="C137" s="41">
        <v>2100000</v>
      </c>
      <c r="D137" s="40">
        <v>0</v>
      </c>
      <c r="E137" s="41">
        <v>0</v>
      </c>
      <c r="F137" s="41">
        <v>0</v>
      </c>
      <c r="G137" s="41">
        <v>581958</v>
      </c>
      <c r="H137" s="41">
        <v>1517831</v>
      </c>
      <c r="I137" s="43">
        <f t="shared" si="16"/>
        <v>2099789</v>
      </c>
      <c r="J137" s="44">
        <f t="shared" si="17"/>
        <v>0.99989952380952385</v>
      </c>
      <c r="K137" s="64" t="s">
        <v>48</v>
      </c>
      <c r="L137" s="65"/>
    </row>
    <row r="138" spans="1:12" ht="38.25" customHeight="1">
      <c r="A138" s="38" t="s">
        <v>218</v>
      </c>
      <c r="B138" s="59"/>
      <c r="C138" s="66">
        <v>8010000</v>
      </c>
      <c r="D138" s="40">
        <v>0</v>
      </c>
      <c r="E138" s="41">
        <v>0</v>
      </c>
      <c r="F138" s="41">
        <v>0</v>
      </c>
      <c r="G138" s="41">
        <v>3185000</v>
      </c>
      <c r="H138" s="41">
        <v>4684614</v>
      </c>
      <c r="I138" s="43">
        <f t="shared" si="16"/>
        <v>7869614</v>
      </c>
      <c r="J138" s="44">
        <f t="shared" si="17"/>
        <v>0.98247365792759056</v>
      </c>
      <c r="K138" s="64" t="s">
        <v>48</v>
      </c>
      <c r="L138" s="65"/>
    </row>
    <row r="139" spans="1:12" ht="38.25" customHeight="1">
      <c r="A139" s="38" t="s">
        <v>219</v>
      </c>
      <c r="B139" s="59"/>
      <c r="C139" s="41">
        <v>1000000</v>
      </c>
      <c r="D139" s="40">
        <v>0</v>
      </c>
      <c r="E139" s="41">
        <v>0</v>
      </c>
      <c r="F139" s="41">
        <v>0</v>
      </c>
      <c r="G139" s="41">
        <v>264358</v>
      </c>
      <c r="H139" s="41">
        <v>720104</v>
      </c>
      <c r="I139" s="43">
        <f t="shared" si="16"/>
        <v>984462</v>
      </c>
      <c r="J139" s="44">
        <f t="shared" si="17"/>
        <v>0.98446199999999995</v>
      </c>
      <c r="K139" s="64" t="s">
        <v>48</v>
      </c>
      <c r="L139" s="65"/>
    </row>
    <row r="140" spans="1:12" ht="38.25" customHeight="1">
      <c r="A140" s="38" t="s">
        <v>220</v>
      </c>
      <c r="B140" s="38"/>
      <c r="C140" s="41">
        <v>1719496</v>
      </c>
      <c r="D140" s="40">
        <v>0</v>
      </c>
      <c r="E140" s="41">
        <v>567032</v>
      </c>
      <c r="F140" s="41">
        <v>755711</v>
      </c>
      <c r="G140" s="41">
        <v>8216</v>
      </c>
      <c r="H140" s="41">
        <v>388537</v>
      </c>
      <c r="I140" s="43">
        <f t="shared" si="16"/>
        <v>1719496</v>
      </c>
      <c r="J140" s="44">
        <f t="shared" si="17"/>
        <v>1</v>
      </c>
      <c r="K140" s="64" t="s">
        <v>48</v>
      </c>
      <c r="L140" s="65"/>
    </row>
    <row r="141" spans="1:12" ht="42" customHeight="1">
      <c r="A141" s="38" t="s">
        <v>221</v>
      </c>
      <c r="B141" s="38"/>
      <c r="C141" s="41">
        <v>90000</v>
      </c>
      <c r="D141" s="40">
        <v>0</v>
      </c>
      <c r="E141" s="41">
        <v>44000</v>
      </c>
      <c r="F141" s="41">
        <v>12000</v>
      </c>
      <c r="G141" s="41">
        <v>12000</v>
      </c>
      <c r="H141" s="41">
        <v>22000</v>
      </c>
      <c r="I141" s="43">
        <f t="shared" si="16"/>
        <v>90000</v>
      </c>
      <c r="J141" s="44">
        <f t="shared" si="17"/>
        <v>1</v>
      </c>
      <c r="K141" s="64" t="s">
        <v>48</v>
      </c>
      <c r="L141" s="65"/>
    </row>
    <row r="142" spans="1:12" ht="36" customHeight="1">
      <c r="A142" s="38" t="s">
        <v>222</v>
      </c>
      <c r="B142" s="38"/>
      <c r="C142" s="66">
        <v>190000</v>
      </c>
      <c r="D142" s="40">
        <v>0</v>
      </c>
      <c r="E142" s="41">
        <v>0</v>
      </c>
      <c r="F142" s="41">
        <v>0</v>
      </c>
      <c r="G142" s="41">
        <v>0</v>
      </c>
      <c r="H142" s="41">
        <v>143000</v>
      </c>
      <c r="I142" s="43">
        <f t="shared" si="16"/>
        <v>143000</v>
      </c>
      <c r="J142" s="44">
        <f t="shared" si="17"/>
        <v>0.75263157894736843</v>
      </c>
      <c r="K142" s="64" t="s">
        <v>223</v>
      </c>
      <c r="L142" s="65"/>
    </row>
    <row r="143" spans="1:12" ht="99.75" customHeight="1">
      <c r="A143" s="38" t="s">
        <v>224</v>
      </c>
      <c r="B143" s="38"/>
      <c r="C143" s="41">
        <v>1026000</v>
      </c>
      <c r="D143" s="40">
        <v>0</v>
      </c>
      <c r="E143" s="41">
        <v>0</v>
      </c>
      <c r="F143" s="41">
        <v>0</v>
      </c>
      <c r="G143" s="41">
        <v>221180</v>
      </c>
      <c r="H143" s="41">
        <v>418862</v>
      </c>
      <c r="I143" s="43">
        <f t="shared" ref="I143" si="19">SUM(E143:H143)</f>
        <v>640042</v>
      </c>
      <c r="J143" s="44">
        <f t="shared" si="17"/>
        <v>0.62382261208576995</v>
      </c>
      <c r="K143" s="64" t="s">
        <v>225</v>
      </c>
      <c r="L143" s="65"/>
    </row>
    <row r="144" spans="1:12" ht="34.5" customHeight="1">
      <c r="A144" s="38" t="s">
        <v>226</v>
      </c>
      <c r="B144" s="38"/>
      <c r="C144" s="41">
        <v>4269734</v>
      </c>
      <c r="D144" s="40">
        <v>0</v>
      </c>
      <c r="E144" s="41">
        <v>1357143</v>
      </c>
      <c r="F144" s="41">
        <v>973331</v>
      </c>
      <c r="G144" s="41">
        <v>966797</v>
      </c>
      <c r="H144" s="41">
        <v>955439</v>
      </c>
      <c r="I144" s="43">
        <f>SUM(E144:H144)</f>
        <v>4252710</v>
      </c>
      <c r="J144" s="44">
        <f t="shared" si="17"/>
        <v>0.99601286637528241</v>
      </c>
      <c r="K144" s="64" t="s">
        <v>48</v>
      </c>
      <c r="L144" s="65"/>
    </row>
    <row r="145" spans="1:12" ht="31.5" customHeight="1">
      <c r="A145" s="38" t="s">
        <v>227</v>
      </c>
      <c r="B145" s="38"/>
      <c r="C145" s="41">
        <v>100000</v>
      </c>
      <c r="D145" s="40">
        <v>0</v>
      </c>
      <c r="E145" s="41">
        <v>0</v>
      </c>
      <c r="F145" s="41">
        <v>0</v>
      </c>
      <c r="G145" s="41">
        <v>22396</v>
      </c>
      <c r="H145" s="41">
        <v>76780</v>
      </c>
      <c r="I145" s="43">
        <f t="shared" si="16"/>
        <v>99176</v>
      </c>
      <c r="J145" s="44">
        <f t="shared" si="17"/>
        <v>0.99175999999999997</v>
      </c>
      <c r="K145" s="64" t="s">
        <v>48</v>
      </c>
      <c r="L145" s="65"/>
    </row>
    <row r="146" spans="1:12" ht="26.25" customHeight="1">
      <c r="A146" s="51" t="s">
        <v>228</v>
      </c>
      <c r="B146" s="51"/>
      <c r="C146" s="41">
        <v>50000</v>
      </c>
      <c r="D146" s="40">
        <v>0</v>
      </c>
      <c r="E146" s="41">
        <v>0</v>
      </c>
      <c r="F146" s="41">
        <v>0</v>
      </c>
      <c r="G146" s="41">
        <v>0</v>
      </c>
      <c r="H146" s="41">
        <v>50000</v>
      </c>
      <c r="I146" s="43">
        <f t="shared" si="16"/>
        <v>50000</v>
      </c>
      <c r="J146" s="44">
        <f t="shared" si="17"/>
        <v>1</v>
      </c>
      <c r="K146" s="64" t="s">
        <v>48</v>
      </c>
      <c r="L146" s="65"/>
    </row>
    <row r="147" spans="1:12" ht="32.25" customHeight="1">
      <c r="A147" s="51" t="s">
        <v>229</v>
      </c>
      <c r="B147" s="51"/>
      <c r="C147" s="41">
        <v>100000</v>
      </c>
      <c r="D147" s="40">
        <v>0</v>
      </c>
      <c r="E147" s="41">
        <v>0</v>
      </c>
      <c r="F147" s="41">
        <v>0</v>
      </c>
      <c r="G147" s="41">
        <v>0</v>
      </c>
      <c r="H147" s="41">
        <v>61750</v>
      </c>
      <c r="I147" s="43">
        <f t="shared" si="16"/>
        <v>61750</v>
      </c>
      <c r="J147" s="44">
        <f t="shared" si="17"/>
        <v>0.61750000000000005</v>
      </c>
      <c r="K147" s="64" t="s">
        <v>230</v>
      </c>
      <c r="L147" s="65"/>
    </row>
    <row r="148" spans="1:12" ht="30.75" customHeight="1">
      <c r="A148" s="51" t="s">
        <v>231</v>
      </c>
      <c r="B148" s="51"/>
      <c r="C148" s="67">
        <v>33000</v>
      </c>
      <c r="D148" s="40">
        <v>0</v>
      </c>
      <c r="E148" s="41">
        <v>0</v>
      </c>
      <c r="F148" s="41">
        <v>33000</v>
      </c>
      <c r="G148" s="41">
        <v>0</v>
      </c>
      <c r="H148" s="41">
        <v>0</v>
      </c>
      <c r="I148" s="43">
        <f t="shared" ref="I148" si="20">SUM(E148:H148)</f>
        <v>33000</v>
      </c>
      <c r="J148" s="44">
        <f t="shared" si="17"/>
        <v>1</v>
      </c>
      <c r="K148" s="64" t="s">
        <v>232</v>
      </c>
      <c r="L148" s="65"/>
    </row>
    <row r="149" spans="1:12" ht="18.75" customHeight="1">
      <c r="A149" s="52" t="s">
        <v>83</v>
      </c>
      <c r="B149" s="52"/>
      <c r="C149" s="53">
        <f>SUM(C127:C148)</f>
        <v>27616486</v>
      </c>
      <c r="D149" s="53">
        <f t="shared" ref="D149:I149" si="21">SUM(D127:D148)</f>
        <v>0</v>
      </c>
      <c r="E149" s="53">
        <f t="shared" si="21"/>
        <v>3134617</v>
      </c>
      <c r="F149" s="53">
        <f t="shared" si="21"/>
        <v>2946793</v>
      </c>
      <c r="G149" s="53">
        <f t="shared" si="21"/>
        <v>6949472</v>
      </c>
      <c r="H149" s="53">
        <f t="shared" si="21"/>
        <v>13109682</v>
      </c>
      <c r="I149" s="53">
        <f t="shared" si="21"/>
        <v>26140564</v>
      </c>
      <c r="J149" s="54">
        <f t="shared" si="17"/>
        <v>0.94655648803399539</v>
      </c>
      <c r="K149" s="55"/>
      <c r="L149" s="56"/>
    </row>
    <row r="150" spans="1:12" ht="21.75" customHeight="1">
      <c r="A150" s="34" t="s">
        <v>233</v>
      </c>
      <c r="B150" s="34"/>
      <c r="C150" s="35"/>
      <c r="D150" s="36"/>
      <c r="E150" s="36"/>
      <c r="F150" s="36"/>
      <c r="G150" s="36"/>
      <c r="H150" s="36"/>
      <c r="I150" s="36"/>
      <c r="J150" s="36"/>
      <c r="K150" s="37"/>
      <c r="L150" s="37"/>
    </row>
    <row r="151" spans="1:12" ht="42.75" customHeight="1">
      <c r="A151" s="38" t="s">
        <v>234</v>
      </c>
      <c r="B151" s="38"/>
      <c r="C151" s="41">
        <v>10693000</v>
      </c>
      <c r="D151" s="40">
        <v>0</v>
      </c>
      <c r="E151" s="41">
        <v>0</v>
      </c>
      <c r="F151" s="41">
        <v>4205230</v>
      </c>
      <c r="G151" s="41">
        <v>0</v>
      </c>
      <c r="H151" s="41">
        <v>6487770</v>
      </c>
      <c r="I151" s="43">
        <f t="shared" ref="I151:I156" si="22">SUM(E151:H151)</f>
        <v>10693000</v>
      </c>
      <c r="J151" s="44">
        <f t="shared" ref="J151:J157" si="23">I151/(C151+D151)</f>
        <v>1</v>
      </c>
      <c r="K151" s="64" t="s">
        <v>48</v>
      </c>
      <c r="L151" s="65"/>
    </row>
    <row r="152" spans="1:12" ht="42.75" customHeight="1">
      <c r="A152" s="38" t="s">
        <v>235</v>
      </c>
      <c r="B152" s="38"/>
      <c r="C152" s="41">
        <v>4700000</v>
      </c>
      <c r="D152" s="40">
        <v>0</v>
      </c>
      <c r="E152" s="41">
        <v>516000</v>
      </c>
      <c r="F152" s="41">
        <v>1511000</v>
      </c>
      <c r="G152" s="41">
        <v>1295000</v>
      </c>
      <c r="H152" s="41">
        <v>1378000</v>
      </c>
      <c r="I152" s="43">
        <f t="shared" si="22"/>
        <v>4700000</v>
      </c>
      <c r="J152" s="44">
        <f t="shared" si="23"/>
        <v>1</v>
      </c>
      <c r="K152" s="64" t="s">
        <v>48</v>
      </c>
      <c r="L152" s="65"/>
    </row>
    <row r="153" spans="1:12" ht="42.75" customHeight="1">
      <c r="A153" s="38" t="s">
        <v>236</v>
      </c>
      <c r="B153" s="38"/>
      <c r="C153" s="41">
        <v>350000</v>
      </c>
      <c r="D153" s="40">
        <v>0</v>
      </c>
      <c r="E153" s="41">
        <v>0</v>
      </c>
      <c r="F153" s="41">
        <v>0</v>
      </c>
      <c r="G153" s="41">
        <v>0</v>
      </c>
      <c r="H153" s="41">
        <f>321899+1533</f>
        <v>323432</v>
      </c>
      <c r="I153" s="43">
        <f t="shared" si="22"/>
        <v>323432</v>
      </c>
      <c r="J153" s="44">
        <f t="shared" si="23"/>
        <v>0.92409142857142856</v>
      </c>
      <c r="K153" s="64" t="s">
        <v>48</v>
      </c>
      <c r="L153" s="65"/>
    </row>
    <row r="154" spans="1:12" ht="42.75" customHeight="1">
      <c r="A154" s="38" t="s">
        <v>237</v>
      </c>
      <c r="B154" s="38"/>
      <c r="C154" s="41">
        <v>50000</v>
      </c>
      <c r="D154" s="40">
        <v>0</v>
      </c>
      <c r="E154" s="41">
        <v>0</v>
      </c>
      <c r="F154" s="41">
        <v>0</v>
      </c>
      <c r="G154" s="41">
        <v>0</v>
      </c>
      <c r="H154" s="41">
        <v>20000</v>
      </c>
      <c r="I154" s="43">
        <f t="shared" si="22"/>
        <v>20000</v>
      </c>
      <c r="J154" s="44">
        <f t="shared" si="23"/>
        <v>0.4</v>
      </c>
      <c r="K154" s="64" t="s">
        <v>238</v>
      </c>
      <c r="L154" s="65"/>
    </row>
    <row r="155" spans="1:12" ht="42.75" customHeight="1">
      <c r="A155" s="38" t="s">
        <v>239</v>
      </c>
      <c r="B155" s="38"/>
      <c r="C155" s="66">
        <v>59000</v>
      </c>
      <c r="D155" s="40">
        <v>0</v>
      </c>
      <c r="E155" s="41">
        <v>0</v>
      </c>
      <c r="F155" s="41">
        <v>9600</v>
      </c>
      <c r="G155" s="41">
        <v>39238</v>
      </c>
      <c r="H155" s="41">
        <f>11695-1533</f>
        <v>10162</v>
      </c>
      <c r="I155" s="43">
        <f t="shared" si="22"/>
        <v>59000</v>
      </c>
      <c r="J155" s="44">
        <f t="shared" si="23"/>
        <v>1</v>
      </c>
      <c r="K155" s="64" t="s">
        <v>48</v>
      </c>
      <c r="L155" s="65"/>
    </row>
    <row r="156" spans="1:12" ht="42.75" customHeight="1">
      <c r="A156" s="38" t="s">
        <v>240</v>
      </c>
      <c r="B156" s="38"/>
      <c r="C156" s="41">
        <v>211839</v>
      </c>
      <c r="D156" s="40">
        <v>0</v>
      </c>
      <c r="E156" s="41">
        <v>0</v>
      </c>
      <c r="F156" s="41">
        <v>17132</v>
      </c>
      <c r="G156" s="41">
        <v>64100</v>
      </c>
      <c r="H156" s="41">
        <v>130607</v>
      </c>
      <c r="I156" s="43">
        <f t="shared" si="22"/>
        <v>211839</v>
      </c>
      <c r="J156" s="44">
        <f t="shared" si="23"/>
        <v>1</v>
      </c>
      <c r="K156" s="64" t="s">
        <v>48</v>
      </c>
      <c r="L156" s="65"/>
    </row>
    <row r="157" spans="1:12" ht="18.75" customHeight="1">
      <c r="A157" s="52" t="s">
        <v>83</v>
      </c>
      <c r="B157" s="52"/>
      <c r="C157" s="53">
        <f>SUM(C151:C156)</f>
        <v>16063839</v>
      </c>
      <c r="D157" s="53">
        <f t="shared" ref="D157:I157" si="24">SUM(D151:D156)</f>
        <v>0</v>
      </c>
      <c r="E157" s="53">
        <f t="shared" si="24"/>
        <v>516000</v>
      </c>
      <c r="F157" s="53">
        <f t="shared" si="24"/>
        <v>5742962</v>
      </c>
      <c r="G157" s="53">
        <f t="shared" si="24"/>
        <v>1398338</v>
      </c>
      <c r="H157" s="53">
        <f t="shared" si="24"/>
        <v>8349971</v>
      </c>
      <c r="I157" s="53">
        <f t="shared" si="24"/>
        <v>16007271</v>
      </c>
      <c r="J157" s="54">
        <f t="shared" si="23"/>
        <v>0.99647855036395716</v>
      </c>
      <c r="K157" s="55"/>
      <c r="L157" s="56"/>
    </row>
    <row r="158" spans="1:12" ht="15" customHeight="1">
      <c r="A158" s="34" t="s">
        <v>241</v>
      </c>
      <c r="B158" s="34"/>
      <c r="C158" s="35"/>
      <c r="D158" s="36"/>
      <c r="E158" s="36"/>
      <c r="F158" s="36"/>
      <c r="G158" s="36"/>
      <c r="H158" s="36"/>
      <c r="I158" s="36"/>
      <c r="J158" s="36"/>
      <c r="K158" s="37"/>
      <c r="L158" s="37"/>
    </row>
    <row r="159" spans="1:12" ht="19.5" customHeight="1">
      <c r="A159" s="77" t="s">
        <v>242</v>
      </c>
      <c r="B159" s="78"/>
      <c r="C159" s="79">
        <f>(150000-150000)+(150000-150000)+(454000-454000)+(20000-20000)</f>
        <v>0</v>
      </c>
      <c r="D159" s="80">
        <f>0</f>
        <v>0</v>
      </c>
      <c r="E159" s="81">
        <f>(23500+48988+34948)-107436</f>
        <v>0</v>
      </c>
      <c r="F159" s="82">
        <f>0</f>
        <v>0</v>
      </c>
      <c r="G159" s="82">
        <f>0</f>
        <v>0</v>
      </c>
      <c r="H159" s="82">
        <f>0</f>
        <v>0</v>
      </c>
      <c r="I159" s="43">
        <f t="shared" ref="I159" si="25">SUM(E159:H159)</f>
        <v>0</v>
      </c>
      <c r="J159" s="44">
        <v>0</v>
      </c>
      <c r="K159" s="83"/>
      <c r="L159" s="83"/>
    </row>
    <row r="160" spans="1:12" ht="18.75" customHeight="1">
      <c r="A160" s="52" t="s">
        <v>83</v>
      </c>
      <c r="B160" s="52"/>
      <c r="C160" s="53">
        <f>C159</f>
        <v>0</v>
      </c>
      <c r="D160" s="53">
        <f t="shared" ref="D160:I160" si="26">D159</f>
        <v>0</v>
      </c>
      <c r="E160" s="53">
        <f t="shared" si="26"/>
        <v>0</v>
      </c>
      <c r="F160" s="53">
        <f t="shared" si="26"/>
        <v>0</v>
      </c>
      <c r="G160" s="53">
        <f t="shared" si="26"/>
        <v>0</v>
      </c>
      <c r="H160" s="53">
        <f t="shared" si="26"/>
        <v>0</v>
      </c>
      <c r="I160" s="53">
        <f t="shared" si="26"/>
        <v>0</v>
      </c>
      <c r="J160" s="54">
        <v>0</v>
      </c>
      <c r="K160" s="55"/>
      <c r="L160" s="56"/>
    </row>
    <row r="161" spans="1:12" ht="21.75" customHeight="1">
      <c r="A161" s="34" t="s">
        <v>243</v>
      </c>
      <c r="B161" s="34"/>
      <c r="C161" s="35"/>
      <c r="D161" s="36"/>
      <c r="E161" s="36"/>
      <c r="F161" s="36"/>
      <c r="G161" s="36"/>
      <c r="H161" s="36"/>
      <c r="I161" s="36"/>
      <c r="J161" s="36"/>
      <c r="K161" s="84"/>
      <c r="L161" s="85"/>
    </row>
    <row r="162" spans="1:12" ht="28.5" customHeight="1">
      <c r="A162" s="38" t="s">
        <v>244</v>
      </c>
      <c r="B162" s="38" t="s">
        <v>245</v>
      </c>
      <c r="C162" s="41">
        <v>1020000</v>
      </c>
      <c r="D162" s="40">
        <v>0</v>
      </c>
      <c r="E162" s="41">
        <v>3824</v>
      </c>
      <c r="F162" s="41">
        <v>244588</v>
      </c>
      <c r="G162" s="41">
        <v>241987</v>
      </c>
      <c r="H162" s="41">
        <v>504504</v>
      </c>
      <c r="I162" s="43">
        <f t="shared" ref="I162" si="27">SUM(E162:H162)</f>
        <v>994903</v>
      </c>
      <c r="J162" s="44">
        <f t="shared" ref="J162:J169" si="28">I162/(C162+D162)</f>
        <v>0.97539509803921565</v>
      </c>
      <c r="K162" s="64" t="s">
        <v>48</v>
      </c>
      <c r="L162" s="65"/>
    </row>
    <row r="163" spans="1:12" ht="18.75" customHeight="1">
      <c r="A163" s="52" t="s">
        <v>83</v>
      </c>
      <c r="B163" s="52"/>
      <c r="C163" s="53">
        <f>C162</f>
        <v>1020000</v>
      </c>
      <c r="D163" s="53">
        <f t="shared" ref="D163:I163" si="29">D162</f>
        <v>0</v>
      </c>
      <c r="E163" s="53">
        <f t="shared" si="29"/>
        <v>3824</v>
      </c>
      <c r="F163" s="53">
        <f t="shared" si="29"/>
        <v>244588</v>
      </c>
      <c r="G163" s="53">
        <f t="shared" si="29"/>
        <v>241987</v>
      </c>
      <c r="H163" s="53">
        <f t="shared" si="29"/>
        <v>504504</v>
      </c>
      <c r="I163" s="53">
        <f t="shared" si="29"/>
        <v>994903</v>
      </c>
      <c r="J163" s="54">
        <f t="shared" si="28"/>
        <v>0.97539509803921565</v>
      </c>
      <c r="K163" s="55"/>
      <c r="L163" s="56"/>
    </row>
    <row r="164" spans="1:12" ht="18" customHeight="1">
      <c r="A164" s="34" t="s">
        <v>246</v>
      </c>
      <c r="B164" s="34"/>
      <c r="C164" s="35"/>
      <c r="D164" s="36"/>
      <c r="E164" s="36"/>
      <c r="F164" s="36"/>
      <c r="G164" s="36"/>
      <c r="H164" s="36"/>
      <c r="I164" s="36"/>
      <c r="J164" s="36"/>
      <c r="K164" s="37"/>
      <c r="L164" s="37"/>
    </row>
    <row r="165" spans="1:12" ht="32.25" customHeight="1">
      <c r="A165" s="38" t="s">
        <v>247</v>
      </c>
      <c r="B165" s="38"/>
      <c r="C165" s="41">
        <v>500000</v>
      </c>
      <c r="D165" s="40">
        <v>0</v>
      </c>
      <c r="E165" s="41">
        <v>0</v>
      </c>
      <c r="F165" s="41">
        <v>0</v>
      </c>
      <c r="G165" s="41">
        <v>68314</v>
      </c>
      <c r="H165" s="41">
        <v>117623</v>
      </c>
      <c r="I165" s="43">
        <f t="shared" ref="I165" si="30">SUM(E165:H165)</f>
        <v>185937</v>
      </c>
      <c r="J165" s="44">
        <f t="shared" si="28"/>
        <v>0.37187399999999998</v>
      </c>
      <c r="K165" s="64" t="s">
        <v>238</v>
      </c>
      <c r="L165" s="65"/>
    </row>
    <row r="166" spans="1:12" ht="18.75" customHeight="1">
      <c r="A166" s="52" t="s">
        <v>83</v>
      </c>
      <c r="B166" s="52"/>
      <c r="C166" s="53">
        <f>C165</f>
        <v>500000</v>
      </c>
      <c r="D166" s="53">
        <f t="shared" ref="D166:I166" si="31">D165</f>
        <v>0</v>
      </c>
      <c r="E166" s="53">
        <f t="shared" si="31"/>
        <v>0</v>
      </c>
      <c r="F166" s="53">
        <f t="shared" si="31"/>
        <v>0</v>
      </c>
      <c r="G166" s="53">
        <f t="shared" si="31"/>
        <v>68314</v>
      </c>
      <c r="H166" s="53">
        <f t="shared" si="31"/>
        <v>117623</v>
      </c>
      <c r="I166" s="53">
        <f t="shared" si="31"/>
        <v>185937</v>
      </c>
      <c r="J166" s="54">
        <f t="shared" si="28"/>
        <v>0.37187399999999998</v>
      </c>
      <c r="K166" s="55"/>
      <c r="L166" s="56"/>
    </row>
    <row r="167" spans="1:12" ht="17.25" customHeight="1">
      <c r="A167" s="34" t="s">
        <v>248</v>
      </c>
      <c r="B167" s="34"/>
      <c r="C167" s="86">
        <v>3412</v>
      </c>
      <c r="D167" s="36"/>
      <c r="E167" s="36">
        <f>0</f>
        <v>0</v>
      </c>
      <c r="F167" s="36">
        <f>0</f>
        <v>0</v>
      </c>
      <c r="G167" s="36">
        <f>0</f>
        <v>0</v>
      </c>
      <c r="H167" s="36">
        <f>0</f>
        <v>0</v>
      </c>
      <c r="I167" s="36">
        <f>0</f>
        <v>0</v>
      </c>
      <c r="J167" s="87">
        <f t="shared" si="28"/>
        <v>0</v>
      </c>
      <c r="K167" s="37"/>
      <c r="L167" s="37"/>
    </row>
    <row r="168" spans="1:12" ht="22.5" customHeight="1">
      <c r="A168" s="88" t="s">
        <v>249</v>
      </c>
      <c r="B168" s="88"/>
      <c r="C168" s="89">
        <f t="shared" ref="C168:I168" si="32">C166+C163+C157+C149+C125+C109+C80+C60+C52+C167+C160</f>
        <v>252164653</v>
      </c>
      <c r="D168" s="89">
        <f t="shared" si="32"/>
        <v>7581263</v>
      </c>
      <c r="E168" s="89">
        <f t="shared" si="32"/>
        <v>44544198</v>
      </c>
      <c r="F168" s="89">
        <f t="shared" si="32"/>
        <v>39967534</v>
      </c>
      <c r="G168" s="89">
        <f t="shared" si="32"/>
        <v>55351463.666666672</v>
      </c>
      <c r="H168" s="89">
        <f t="shared" si="32"/>
        <v>83184892.333333343</v>
      </c>
      <c r="I168" s="89">
        <f t="shared" si="32"/>
        <v>223048088</v>
      </c>
      <c r="J168" s="90">
        <f t="shared" si="28"/>
        <v>0.85871643887559723</v>
      </c>
      <c r="K168" s="91"/>
      <c r="L168" s="91"/>
    </row>
    <row r="169" spans="1:12" ht="19.5" customHeight="1">
      <c r="A169" s="92" t="s">
        <v>250</v>
      </c>
      <c r="B169" s="93"/>
      <c r="C169" s="93"/>
      <c r="D169" s="93"/>
      <c r="E169" s="93"/>
      <c r="F169" s="93"/>
      <c r="G169" s="93"/>
      <c r="H169" s="93"/>
      <c r="I169" s="94" t="s">
        <v>251</v>
      </c>
      <c r="J169" s="95"/>
      <c r="K169" s="95"/>
      <c r="L169" s="95"/>
    </row>
    <row r="170" spans="1:12" ht="19.5" customHeight="1">
      <c r="A170" s="96" t="s">
        <v>252</v>
      </c>
      <c r="B170" s="96"/>
      <c r="C170" s="96"/>
      <c r="D170" s="96"/>
      <c r="E170" s="96"/>
      <c r="F170" s="96"/>
      <c r="G170" s="96"/>
      <c r="H170" s="96"/>
      <c r="I170" s="96"/>
      <c r="J170" s="96"/>
      <c r="K170" s="96"/>
      <c r="L170" s="96"/>
    </row>
    <row r="171" spans="1:12" ht="19.5" customHeight="1">
      <c r="A171" s="97" t="s">
        <v>253</v>
      </c>
      <c r="B171" s="97"/>
      <c r="C171" s="97"/>
      <c r="D171" s="97"/>
      <c r="E171" s="97"/>
      <c r="F171" s="97"/>
      <c r="G171" s="97"/>
      <c r="H171" s="97"/>
      <c r="I171" s="97"/>
      <c r="J171" s="97"/>
      <c r="K171" s="97"/>
      <c r="L171" s="97"/>
    </row>
    <row r="172" spans="1:12" ht="19.5" customHeight="1">
      <c r="A172" s="97" t="s">
        <v>254</v>
      </c>
      <c r="B172" s="97"/>
      <c r="C172" s="97"/>
      <c r="D172" s="97"/>
      <c r="E172" s="97"/>
      <c r="F172" s="97"/>
      <c r="G172" s="97"/>
      <c r="H172" s="97"/>
      <c r="I172" s="97"/>
      <c r="J172" s="97"/>
      <c r="K172" s="97"/>
      <c r="L172" s="97"/>
    </row>
    <row r="173" spans="1:12" ht="22.5" customHeight="1">
      <c r="A173" s="7" t="s">
        <v>255</v>
      </c>
      <c r="B173" s="8"/>
      <c r="C173" s="8"/>
      <c r="D173" s="8"/>
      <c r="E173" s="8"/>
      <c r="F173" s="8"/>
      <c r="G173" s="8"/>
      <c r="H173" s="8"/>
      <c r="I173" s="8"/>
      <c r="J173" s="8"/>
      <c r="K173" s="8"/>
      <c r="L173" s="8"/>
    </row>
    <row r="174" spans="1:12" ht="20.25" customHeight="1">
      <c r="A174" s="5" t="s">
        <v>256</v>
      </c>
      <c r="B174" s="98"/>
      <c r="C174" s="98"/>
      <c r="D174" s="98"/>
      <c r="E174" s="98"/>
      <c r="F174" s="98"/>
      <c r="G174" s="98"/>
      <c r="H174" s="99">
        <f>G13+G16-I168</f>
        <v>447257171</v>
      </c>
      <c r="I174" s="100"/>
      <c r="J174" s="12" t="s">
        <v>10</v>
      </c>
      <c r="K174" s="12"/>
      <c r="L174" s="12"/>
    </row>
    <row r="175" spans="1:12" ht="24" customHeight="1">
      <c r="A175" s="5" t="s">
        <v>257</v>
      </c>
      <c r="B175" s="98"/>
      <c r="C175" s="98"/>
      <c r="D175" s="101">
        <v>13622099</v>
      </c>
      <c r="E175" s="5" t="s">
        <v>258</v>
      </c>
      <c r="F175" s="98"/>
      <c r="G175" s="98"/>
      <c r="H175" s="102"/>
      <c r="I175" s="102"/>
      <c r="J175" s="102"/>
      <c r="K175" s="102"/>
      <c r="L175" s="103"/>
    </row>
    <row r="176" spans="1:12" ht="23.25" customHeight="1">
      <c r="A176" s="5" t="s">
        <v>259</v>
      </c>
      <c r="B176" s="5"/>
      <c r="C176" s="5"/>
      <c r="D176" s="5"/>
      <c r="E176" s="5"/>
      <c r="F176" s="5"/>
      <c r="G176" s="5"/>
      <c r="H176" s="5"/>
      <c r="I176" s="5"/>
      <c r="J176" s="5"/>
      <c r="K176" s="5"/>
      <c r="L176" s="5"/>
    </row>
    <row r="177" spans="1:12" ht="22.5" customHeight="1">
      <c r="A177" s="7" t="s">
        <v>260</v>
      </c>
      <c r="B177" s="8"/>
      <c r="C177" s="8"/>
      <c r="D177" s="8"/>
      <c r="E177" s="8"/>
      <c r="F177" s="8"/>
      <c r="G177" s="8"/>
      <c r="H177" s="8"/>
      <c r="I177" s="8"/>
      <c r="J177" s="8"/>
      <c r="K177" s="8"/>
      <c r="L177" s="8"/>
    </row>
    <row r="178" spans="1:12" ht="22.5" customHeight="1">
      <c r="A178" s="6"/>
      <c r="B178" s="6"/>
      <c r="C178" s="6"/>
      <c r="D178" s="6"/>
      <c r="E178" s="6"/>
      <c r="F178" s="6"/>
      <c r="G178" s="6"/>
      <c r="H178" s="6"/>
      <c r="I178" s="6"/>
      <c r="J178" s="6"/>
      <c r="K178" s="6"/>
      <c r="L178" s="6"/>
    </row>
    <row r="179" spans="1:12" ht="26.25" customHeight="1">
      <c r="A179" s="8" t="s">
        <v>261</v>
      </c>
      <c r="B179" s="8"/>
      <c r="C179" s="8"/>
      <c r="D179" s="8"/>
      <c r="E179" s="8"/>
      <c r="F179" s="8"/>
      <c r="G179" s="8"/>
      <c r="H179" s="8"/>
      <c r="I179" s="8" t="s">
        <v>262</v>
      </c>
      <c r="J179" s="8"/>
      <c r="K179" s="8"/>
      <c r="L179" s="8"/>
    </row>
    <row r="180" spans="1:12" ht="26.25" customHeight="1">
      <c r="A180" s="8" t="s">
        <v>263</v>
      </c>
      <c r="B180" s="104" t="s">
        <v>264</v>
      </c>
      <c r="C180" s="8"/>
      <c r="D180" s="8"/>
      <c r="E180" s="8"/>
      <c r="F180" s="8"/>
      <c r="G180" s="8"/>
      <c r="H180" s="8"/>
      <c r="I180" s="8" t="s">
        <v>265</v>
      </c>
      <c r="J180" s="8"/>
      <c r="K180" s="105"/>
      <c r="L180" s="8"/>
    </row>
    <row r="181" spans="1:12" ht="26.25" customHeight="1">
      <c r="A181" s="8" t="s">
        <v>266</v>
      </c>
      <c r="B181" s="8" t="s">
        <v>267</v>
      </c>
      <c r="C181" s="8"/>
      <c r="D181" s="8"/>
      <c r="E181" s="8"/>
      <c r="F181" s="8"/>
      <c r="G181" s="8"/>
      <c r="H181" s="8"/>
      <c r="I181" s="8"/>
      <c r="J181" s="8"/>
      <c r="K181" s="8"/>
      <c r="L181" s="8"/>
    </row>
    <row r="182" spans="1:12" ht="26.25" customHeight="1">
      <c r="A182" s="8"/>
      <c r="B182" s="8"/>
      <c r="C182" s="8"/>
      <c r="D182" s="8"/>
      <c r="E182" s="8"/>
      <c r="F182" s="8"/>
      <c r="G182" s="8"/>
      <c r="H182" s="8"/>
      <c r="I182" s="8"/>
      <c r="J182" s="8"/>
      <c r="K182" s="8"/>
      <c r="L182" s="8"/>
    </row>
    <row r="183" spans="1:12" ht="35.25" customHeight="1">
      <c r="A183" s="8" t="s">
        <v>268</v>
      </c>
      <c r="B183" s="8"/>
      <c r="C183" s="8"/>
      <c r="D183" s="8"/>
      <c r="E183" s="8"/>
      <c r="F183" s="8"/>
      <c r="G183" s="8"/>
      <c r="H183" s="8"/>
      <c r="I183" s="8" t="s">
        <v>269</v>
      </c>
      <c r="J183" s="8"/>
      <c r="K183" s="8"/>
      <c r="L183" s="8"/>
    </row>
    <row r="184" spans="1:12" ht="35.25" customHeight="1">
      <c r="A184" s="8" t="s">
        <v>265</v>
      </c>
      <c r="B184" s="8"/>
      <c r="C184" s="8"/>
      <c r="D184" s="8"/>
      <c r="E184" s="8"/>
      <c r="F184" s="8"/>
      <c r="G184" s="8"/>
      <c r="H184" s="8"/>
      <c r="I184" s="8" t="s">
        <v>270</v>
      </c>
      <c r="J184" s="8"/>
      <c r="K184" s="8"/>
      <c r="L184" s="8"/>
    </row>
    <row r="185" spans="1:12" ht="26.25" customHeight="1">
      <c r="A185" s="106" t="s">
        <v>271</v>
      </c>
      <c r="B185" s="106"/>
      <c r="C185" s="106"/>
      <c r="D185" s="106"/>
      <c r="E185" s="106"/>
      <c r="F185" s="106"/>
      <c r="G185" s="106"/>
      <c r="H185" s="106"/>
      <c r="I185" s="106"/>
      <c r="J185" s="106"/>
      <c r="K185" s="106"/>
      <c r="L185" s="106"/>
    </row>
    <row r="186" spans="1:12">
      <c r="A186" s="107"/>
      <c r="B186" s="107"/>
      <c r="C186" s="107"/>
      <c r="D186" s="107"/>
      <c r="E186" s="107"/>
      <c r="F186" s="107"/>
      <c r="G186" s="107"/>
      <c r="H186" s="107"/>
      <c r="I186" s="107"/>
      <c r="J186" s="107"/>
      <c r="K186" s="107"/>
      <c r="L186" s="107"/>
    </row>
    <row r="187" spans="1:12">
      <c r="A187" s="107"/>
      <c r="B187" s="107"/>
      <c r="C187" s="107"/>
      <c r="D187" s="107"/>
      <c r="E187" s="107"/>
      <c r="F187" s="107"/>
      <c r="G187" s="107"/>
      <c r="H187" s="107"/>
      <c r="I187" s="107"/>
      <c r="J187" s="107"/>
      <c r="K187" s="107"/>
      <c r="L187" s="107"/>
    </row>
    <row r="188" spans="1:12">
      <c r="A188" s="107"/>
      <c r="B188" s="107"/>
      <c r="C188" s="107"/>
      <c r="D188" s="107"/>
      <c r="E188" s="107"/>
      <c r="F188" s="108"/>
      <c r="G188" s="107"/>
      <c r="H188" s="107"/>
      <c r="I188" s="107"/>
      <c r="J188" s="107"/>
      <c r="K188" s="107"/>
      <c r="L188" s="107"/>
    </row>
    <row r="189" spans="1:12">
      <c r="A189" s="107"/>
      <c r="B189" s="107"/>
      <c r="C189" s="107"/>
      <c r="D189" s="107"/>
      <c r="E189" s="107"/>
      <c r="F189" s="107"/>
      <c r="G189" s="107"/>
      <c r="H189" s="107"/>
      <c r="I189" s="107"/>
      <c r="J189" s="107"/>
      <c r="K189" s="107"/>
      <c r="L189" s="107"/>
    </row>
    <row r="190" spans="1:12">
      <c r="A190" s="107"/>
      <c r="B190" s="107"/>
      <c r="C190" s="107"/>
      <c r="D190" s="107"/>
      <c r="E190" s="107"/>
      <c r="F190" s="107"/>
      <c r="G190" s="107"/>
      <c r="H190" s="107"/>
      <c r="I190" s="107"/>
      <c r="J190" s="107"/>
      <c r="K190" s="107"/>
      <c r="L190" s="107"/>
    </row>
    <row r="191" spans="1:12">
      <c r="A191" s="107"/>
      <c r="B191" s="107"/>
      <c r="C191" s="107"/>
      <c r="D191" s="107"/>
      <c r="E191" s="107"/>
      <c r="F191" s="107"/>
      <c r="G191" s="107"/>
      <c r="H191" s="107"/>
      <c r="I191" s="107"/>
      <c r="J191" s="107"/>
      <c r="K191" s="107"/>
      <c r="L191" s="107"/>
    </row>
    <row r="192" spans="1:12">
      <c r="A192" s="107"/>
      <c r="B192" s="107"/>
      <c r="C192" s="107"/>
      <c r="D192" s="107"/>
      <c r="E192" s="107"/>
      <c r="F192" s="107"/>
      <c r="G192" s="107"/>
      <c r="H192" s="107"/>
      <c r="I192" s="107"/>
      <c r="J192" s="107"/>
      <c r="K192" s="107"/>
      <c r="L192" s="107"/>
    </row>
    <row r="193" spans="1:12">
      <c r="A193" s="107"/>
      <c r="B193" s="107"/>
      <c r="C193" s="107"/>
      <c r="D193" s="107"/>
      <c r="E193" s="107"/>
      <c r="F193" s="107"/>
      <c r="G193" s="107"/>
      <c r="H193" s="107"/>
      <c r="I193" s="107"/>
      <c r="J193" s="107"/>
      <c r="K193" s="107"/>
      <c r="L193" s="107"/>
    </row>
    <row r="194" spans="1:12">
      <c r="A194" s="107"/>
      <c r="B194" s="107"/>
      <c r="C194" s="107"/>
      <c r="D194" s="107"/>
      <c r="E194" s="107"/>
      <c r="F194" s="107"/>
      <c r="G194" s="107"/>
      <c r="H194" s="107"/>
      <c r="I194" s="107"/>
      <c r="J194" s="107"/>
      <c r="K194" s="107"/>
      <c r="L194" s="107"/>
    </row>
    <row r="195" spans="1:12">
      <c r="A195" s="107"/>
      <c r="B195" s="107"/>
      <c r="C195" s="107"/>
      <c r="D195" s="107"/>
      <c r="E195" s="107"/>
      <c r="F195" s="107"/>
      <c r="G195" s="107"/>
      <c r="H195" s="107"/>
      <c r="I195" s="107"/>
      <c r="J195" s="107"/>
      <c r="K195" s="107"/>
      <c r="L195" s="107"/>
    </row>
    <row r="196" spans="1:12">
      <c r="A196" s="107"/>
      <c r="B196" s="107"/>
      <c r="C196" s="107"/>
      <c r="D196" s="107"/>
      <c r="E196" s="107"/>
      <c r="F196" s="107"/>
      <c r="G196" s="107"/>
      <c r="H196" s="107"/>
      <c r="I196" s="107"/>
      <c r="J196" s="107"/>
      <c r="K196" s="107"/>
      <c r="L196" s="107"/>
    </row>
    <row r="197" spans="1:12">
      <c r="A197" s="107"/>
      <c r="B197" s="107"/>
      <c r="C197" s="107"/>
      <c r="D197" s="107"/>
      <c r="E197" s="107"/>
      <c r="F197" s="107"/>
      <c r="G197" s="107"/>
      <c r="H197" s="107"/>
      <c r="I197" s="107"/>
      <c r="J197" s="107"/>
      <c r="K197" s="107"/>
      <c r="L197" s="107"/>
    </row>
    <row r="198" spans="1:12">
      <c r="A198" s="107"/>
      <c r="B198" s="107"/>
      <c r="C198" s="107"/>
      <c r="D198" s="107"/>
      <c r="E198" s="107"/>
      <c r="F198" s="107"/>
      <c r="G198" s="107"/>
      <c r="H198" s="107"/>
      <c r="I198" s="107"/>
      <c r="J198" s="107"/>
      <c r="K198" s="107"/>
      <c r="L198" s="107"/>
    </row>
    <row r="199" spans="1:12">
      <c r="A199" s="107"/>
      <c r="B199" s="107"/>
      <c r="C199" s="107"/>
      <c r="D199" s="107"/>
      <c r="E199" s="107"/>
      <c r="F199" s="107"/>
      <c r="G199" s="107"/>
      <c r="H199" s="107"/>
      <c r="I199" s="107"/>
      <c r="J199" s="107"/>
      <c r="K199" s="107"/>
      <c r="L199" s="107"/>
    </row>
    <row r="200" spans="1:12">
      <c r="A200" s="107"/>
      <c r="B200" s="107"/>
      <c r="C200" s="107"/>
      <c r="D200" s="107"/>
      <c r="E200" s="107"/>
      <c r="F200" s="107"/>
      <c r="G200" s="107"/>
      <c r="H200" s="107"/>
      <c r="I200" s="107"/>
      <c r="J200" s="107"/>
      <c r="K200" s="107"/>
      <c r="L200" s="107"/>
    </row>
    <row r="201" spans="1:12">
      <c r="A201" s="107"/>
      <c r="B201" s="107"/>
      <c r="C201" s="107"/>
      <c r="D201" s="107"/>
      <c r="E201" s="107"/>
      <c r="F201" s="107"/>
      <c r="G201" s="107"/>
      <c r="H201" s="107"/>
      <c r="I201" s="107"/>
      <c r="J201" s="107"/>
      <c r="K201" s="107"/>
      <c r="L201" s="107"/>
    </row>
  </sheetData>
  <sheetProtection selectLockedCells="1" selectUnlockedCells="1"/>
  <autoFilter ref="A24:L177" xr:uid="{03DBE094-5B52-40D5-A83D-EF332D392B6F}">
    <filterColumn colId="0" showButton="0"/>
    <filterColumn colId="10" showButton="0"/>
  </autoFilter>
  <mergeCells count="324">
    <mergeCell ref="A175:C175"/>
    <mergeCell ref="E175:G175"/>
    <mergeCell ref="A176:L176"/>
    <mergeCell ref="A178:L178"/>
    <mergeCell ref="A185:L185"/>
    <mergeCell ref="A169:H169"/>
    <mergeCell ref="A170:L170"/>
    <mergeCell ref="A171:L171"/>
    <mergeCell ref="A172:L172"/>
    <mergeCell ref="A174:G174"/>
    <mergeCell ref="H174:I174"/>
    <mergeCell ref="A166:B166"/>
    <mergeCell ref="K166:L166"/>
    <mergeCell ref="A167:B167"/>
    <mergeCell ref="K167:L167"/>
    <mergeCell ref="A168:B168"/>
    <mergeCell ref="K168:L168"/>
    <mergeCell ref="A163:B163"/>
    <mergeCell ref="K163:L163"/>
    <mergeCell ref="A164:B164"/>
    <mergeCell ref="K164:L164"/>
    <mergeCell ref="A165:B165"/>
    <mergeCell ref="K165:L165"/>
    <mergeCell ref="A160:B160"/>
    <mergeCell ref="K160:L160"/>
    <mergeCell ref="A161:B161"/>
    <mergeCell ref="K161:L161"/>
    <mergeCell ref="A162:B162"/>
    <mergeCell ref="K162:L162"/>
    <mergeCell ref="A157:B157"/>
    <mergeCell ref="K157:L157"/>
    <mergeCell ref="A158:B158"/>
    <mergeCell ref="K158:L158"/>
    <mergeCell ref="A159:B159"/>
    <mergeCell ref="K159:L159"/>
    <mergeCell ref="A154:B154"/>
    <mergeCell ref="K154:L154"/>
    <mergeCell ref="A155:B155"/>
    <mergeCell ref="K155:L155"/>
    <mergeCell ref="A156:B156"/>
    <mergeCell ref="K156:L156"/>
    <mergeCell ref="A151:B151"/>
    <mergeCell ref="K151:L151"/>
    <mergeCell ref="A152:B152"/>
    <mergeCell ref="K152:L152"/>
    <mergeCell ref="A153:B153"/>
    <mergeCell ref="K153:L153"/>
    <mergeCell ref="A148:B148"/>
    <mergeCell ref="K148:L148"/>
    <mergeCell ref="A149:B149"/>
    <mergeCell ref="K149:L149"/>
    <mergeCell ref="A150:B150"/>
    <mergeCell ref="K150:L150"/>
    <mergeCell ref="A145:B145"/>
    <mergeCell ref="K145:L145"/>
    <mergeCell ref="A146:B146"/>
    <mergeCell ref="K146:L146"/>
    <mergeCell ref="A147:B147"/>
    <mergeCell ref="K147:L147"/>
    <mergeCell ref="A142:B142"/>
    <mergeCell ref="K142:L142"/>
    <mergeCell ref="A143:B143"/>
    <mergeCell ref="K143:L143"/>
    <mergeCell ref="A144:B144"/>
    <mergeCell ref="K144:L144"/>
    <mergeCell ref="A139:B139"/>
    <mergeCell ref="K139:L139"/>
    <mergeCell ref="A140:B140"/>
    <mergeCell ref="K140:L140"/>
    <mergeCell ref="A141:B141"/>
    <mergeCell ref="K141:L141"/>
    <mergeCell ref="A136:B136"/>
    <mergeCell ref="K136:L136"/>
    <mergeCell ref="A137:B137"/>
    <mergeCell ref="K137:L137"/>
    <mergeCell ref="A138:B138"/>
    <mergeCell ref="K138:L138"/>
    <mergeCell ref="A133:B133"/>
    <mergeCell ref="K133:L133"/>
    <mergeCell ref="A134:B134"/>
    <mergeCell ref="K134:L134"/>
    <mergeCell ref="A135:B135"/>
    <mergeCell ref="K135:L135"/>
    <mergeCell ref="A130:B130"/>
    <mergeCell ref="K130:L130"/>
    <mergeCell ref="A131:B131"/>
    <mergeCell ref="K131:L131"/>
    <mergeCell ref="A132:B132"/>
    <mergeCell ref="K132:L132"/>
    <mergeCell ref="A127:B127"/>
    <mergeCell ref="K127:L127"/>
    <mergeCell ref="A128:B128"/>
    <mergeCell ref="K128:L128"/>
    <mergeCell ref="A129:B129"/>
    <mergeCell ref="K129:L129"/>
    <mergeCell ref="A124:B124"/>
    <mergeCell ref="K124:L124"/>
    <mergeCell ref="A125:B125"/>
    <mergeCell ref="K125:L125"/>
    <mergeCell ref="A126:B126"/>
    <mergeCell ref="K126:L126"/>
    <mergeCell ref="A121:B121"/>
    <mergeCell ref="K121:L121"/>
    <mergeCell ref="A122:B122"/>
    <mergeCell ref="K122:L122"/>
    <mergeCell ref="A123:B123"/>
    <mergeCell ref="K123:L123"/>
    <mergeCell ref="A118:B118"/>
    <mergeCell ref="K118:L118"/>
    <mergeCell ref="A119:B119"/>
    <mergeCell ref="K119:L119"/>
    <mergeCell ref="A120:B120"/>
    <mergeCell ref="K120:L120"/>
    <mergeCell ref="A115:B115"/>
    <mergeCell ref="K115:L115"/>
    <mergeCell ref="A116:B116"/>
    <mergeCell ref="K116:L116"/>
    <mergeCell ref="A117:B117"/>
    <mergeCell ref="K117:L117"/>
    <mergeCell ref="A112:B112"/>
    <mergeCell ref="K112:L112"/>
    <mergeCell ref="A113:B113"/>
    <mergeCell ref="K113:L113"/>
    <mergeCell ref="A114:B114"/>
    <mergeCell ref="K114:L114"/>
    <mergeCell ref="A109:B109"/>
    <mergeCell ref="K109:L109"/>
    <mergeCell ref="A110:B110"/>
    <mergeCell ref="K110:L110"/>
    <mergeCell ref="A111:B111"/>
    <mergeCell ref="K111:L111"/>
    <mergeCell ref="A106:B106"/>
    <mergeCell ref="K106:L106"/>
    <mergeCell ref="A107:B107"/>
    <mergeCell ref="K107:L107"/>
    <mergeCell ref="A108:B108"/>
    <mergeCell ref="K108:L108"/>
    <mergeCell ref="A103:B103"/>
    <mergeCell ref="K103:L103"/>
    <mergeCell ref="A104:B104"/>
    <mergeCell ref="K104:L104"/>
    <mergeCell ref="A105:B105"/>
    <mergeCell ref="K105:L105"/>
    <mergeCell ref="A100:B100"/>
    <mergeCell ref="K100:L100"/>
    <mergeCell ref="A101:B101"/>
    <mergeCell ref="K101:L101"/>
    <mergeCell ref="A102:B102"/>
    <mergeCell ref="K102:L102"/>
    <mergeCell ref="A97:B97"/>
    <mergeCell ref="K97:L97"/>
    <mergeCell ref="A98:B98"/>
    <mergeCell ref="K98:L98"/>
    <mergeCell ref="A99:B99"/>
    <mergeCell ref="K99:L99"/>
    <mergeCell ref="A94:B94"/>
    <mergeCell ref="K94:L94"/>
    <mergeCell ref="A95:B95"/>
    <mergeCell ref="K95:L95"/>
    <mergeCell ref="A96:B96"/>
    <mergeCell ref="K96:L96"/>
    <mergeCell ref="A91:B91"/>
    <mergeCell ref="K91:L91"/>
    <mergeCell ref="A92:B92"/>
    <mergeCell ref="K92:L92"/>
    <mergeCell ref="A93:B93"/>
    <mergeCell ref="K93:L93"/>
    <mergeCell ref="A88:B88"/>
    <mergeCell ref="K88:L88"/>
    <mergeCell ref="A89:B89"/>
    <mergeCell ref="K89:L89"/>
    <mergeCell ref="A90:B90"/>
    <mergeCell ref="K90:L90"/>
    <mergeCell ref="A85:B85"/>
    <mergeCell ref="K85:L85"/>
    <mergeCell ref="A86:B86"/>
    <mergeCell ref="K86:L86"/>
    <mergeCell ref="A87:B87"/>
    <mergeCell ref="K87:L87"/>
    <mergeCell ref="A82:B82"/>
    <mergeCell ref="K82:L82"/>
    <mergeCell ref="A83:B83"/>
    <mergeCell ref="K83:L83"/>
    <mergeCell ref="A84:B84"/>
    <mergeCell ref="K84:L84"/>
    <mergeCell ref="A79:B79"/>
    <mergeCell ref="K79:L79"/>
    <mergeCell ref="A80:B80"/>
    <mergeCell ref="K80:L80"/>
    <mergeCell ref="A81:B81"/>
    <mergeCell ref="K81:L81"/>
    <mergeCell ref="A76:B76"/>
    <mergeCell ref="K76:L76"/>
    <mergeCell ref="A77:B77"/>
    <mergeCell ref="K77:L77"/>
    <mergeCell ref="A78:B78"/>
    <mergeCell ref="K78:L78"/>
    <mergeCell ref="A73:B73"/>
    <mergeCell ref="K73:L73"/>
    <mergeCell ref="A74:B74"/>
    <mergeCell ref="K74:L74"/>
    <mergeCell ref="A75:B75"/>
    <mergeCell ref="K75:L75"/>
    <mergeCell ref="A70:B70"/>
    <mergeCell ref="K70:L70"/>
    <mergeCell ref="A71:B71"/>
    <mergeCell ref="K71:L71"/>
    <mergeCell ref="A72:B72"/>
    <mergeCell ref="K72:L72"/>
    <mergeCell ref="A67:B67"/>
    <mergeCell ref="K67:L67"/>
    <mergeCell ref="A68:B68"/>
    <mergeCell ref="K68:L68"/>
    <mergeCell ref="A69:B69"/>
    <mergeCell ref="K69:L69"/>
    <mergeCell ref="A64:B64"/>
    <mergeCell ref="K64:L64"/>
    <mergeCell ref="A65:B65"/>
    <mergeCell ref="K65:L65"/>
    <mergeCell ref="A66:B66"/>
    <mergeCell ref="K66:L66"/>
    <mergeCell ref="A61:B61"/>
    <mergeCell ref="K61:L61"/>
    <mergeCell ref="A62:B62"/>
    <mergeCell ref="K62:L62"/>
    <mergeCell ref="A63:B63"/>
    <mergeCell ref="K63:L63"/>
    <mergeCell ref="A58:B58"/>
    <mergeCell ref="K58:L58"/>
    <mergeCell ref="A59:B59"/>
    <mergeCell ref="K59:L59"/>
    <mergeCell ref="A60:B60"/>
    <mergeCell ref="K60:L60"/>
    <mergeCell ref="A55:B55"/>
    <mergeCell ref="K55:L55"/>
    <mergeCell ref="A56:B56"/>
    <mergeCell ref="K56:L56"/>
    <mergeCell ref="A57:B57"/>
    <mergeCell ref="K57:L57"/>
    <mergeCell ref="A52:B52"/>
    <mergeCell ref="K52:L52"/>
    <mergeCell ref="A53:B53"/>
    <mergeCell ref="K53:L53"/>
    <mergeCell ref="A54:B54"/>
    <mergeCell ref="K54:L54"/>
    <mergeCell ref="A49:B49"/>
    <mergeCell ref="K49:L49"/>
    <mergeCell ref="A50:B50"/>
    <mergeCell ref="K50:L50"/>
    <mergeCell ref="A51:B51"/>
    <mergeCell ref="K51:L51"/>
    <mergeCell ref="A46:B46"/>
    <mergeCell ref="K46:L46"/>
    <mergeCell ref="A47:B47"/>
    <mergeCell ref="K47:L47"/>
    <mergeCell ref="A48:B48"/>
    <mergeCell ref="K48:L48"/>
    <mergeCell ref="A43:B43"/>
    <mergeCell ref="K43:L43"/>
    <mergeCell ref="A44:B44"/>
    <mergeCell ref="K44:L44"/>
    <mergeCell ref="A45:B45"/>
    <mergeCell ref="K45:L45"/>
    <mergeCell ref="A40:B40"/>
    <mergeCell ref="K40:L40"/>
    <mergeCell ref="A41:B41"/>
    <mergeCell ref="K41:L41"/>
    <mergeCell ref="A42:B42"/>
    <mergeCell ref="K42:L42"/>
    <mergeCell ref="A37:B37"/>
    <mergeCell ref="K37:L37"/>
    <mergeCell ref="A38:B38"/>
    <mergeCell ref="K38:L38"/>
    <mergeCell ref="A39:B39"/>
    <mergeCell ref="K39:L39"/>
    <mergeCell ref="A34:B34"/>
    <mergeCell ref="K34:L34"/>
    <mergeCell ref="A35:B35"/>
    <mergeCell ref="K35:L35"/>
    <mergeCell ref="A36:B36"/>
    <mergeCell ref="K36:L36"/>
    <mergeCell ref="A31:B31"/>
    <mergeCell ref="K31:L31"/>
    <mergeCell ref="A32:B32"/>
    <mergeCell ref="K32:L32"/>
    <mergeCell ref="A33:B33"/>
    <mergeCell ref="K33:L33"/>
    <mergeCell ref="A28:B28"/>
    <mergeCell ref="K28:L28"/>
    <mergeCell ref="A29:B29"/>
    <mergeCell ref="K29:L29"/>
    <mergeCell ref="A30:B30"/>
    <mergeCell ref="K30:L30"/>
    <mergeCell ref="A25:B25"/>
    <mergeCell ref="K25:L25"/>
    <mergeCell ref="A26:B26"/>
    <mergeCell ref="K26:L26"/>
    <mergeCell ref="A27:B27"/>
    <mergeCell ref="K27:L27"/>
    <mergeCell ref="A21:L21"/>
    <mergeCell ref="K22:L22"/>
    <mergeCell ref="A23:B23"/>
    <mergeCell ref="K23:L23"/>
    <mergeCell ref="A24:B24"/>
    <mergeCell ref="K24:L24"/>
    <mergeCell ref="A15:L15"/>
    <mergeCell ref="A16:F16"/>
    <mergeCell ref="G16:H16"/>
    <mergeCell ref="A18:K18"/>
    <mergeCell ref="A19:K19"/>
    <mergeCell ref="A20:L20"/>
    <mergeCell ref="A8:L8"/>
    <mergeCell ref="A10:L10"/>
    <mergeCell ref="E11:F11"/>
    <mergeCell ref="A13:F13"/>
    <mergeCell ref="G13:H13"/>
    <mergeCell ref="A14:E14"/>
    <mergeCell ref="I14:J14"/>
    <mergeCell ref="A2:L2"/>
    <mergeCell ref="A3:L3"/>
    <mergeCell ref="A4:L4"/>
    <mergeCell ref="A5:L5"/>
    <mergeCell ref="A6:L6"/>
    <mergeCell ref="A7:L7"/>
  </mergeCells>
  <phoneticPr fontId="2" type="noConversion"/>
  <printOptions horizontalCentered="1"/>
  <pageMargins left="0.19652777777777777" right="0.19652777777777777" top="0.39374999999999999" bottom="0" header="0.39374999999999999" footer="0"/>
  <pageSetup paperSize="9" scale="58" firstPageNumber="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114-4</vt:lpstr>
      <vt:lpstr>'114-4'!Print_Area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李家隆</dc:creator>
  <cp:lastModifiedBy>李家隆</cp:lastModifiedBy>
  <dcterms:created xsi:type="dcterms:W3CDTF">2026-01-30T08:15:10Z</dcterms:created>
  <dcterms:modified xsi:type="dcterms:W3CDTF">2026-01-30T08:15:45Z</dcterms:modified>
</cp:coreProperties>
</file>