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06740\Desktop\114年社福季報\114-2\"/>
    </mc:Choice>
  </mc:AlternateContent>
  <xr:revisionPtr revIDLastSave="0" documentId="8_{1FA667D4-21D1-4949-B3E3-A8D9DE349EBB}" xr6:coauthVersionLast="47" xr6:coauthVersionMax="47" xr10:uidLastSave="{00000000-0000-0000-0000-000000000000}"/>
  <bookViews>
    <workbookView xWindow="-120" yWindow="-120" windowWidth="29040" windowHeight="15720" xr2:uid="{C7FABF9F-A70E-4C2A-AA10-E7F36030DE67}"/>
  </bookViews>
  <sheets>
    <sheet name="編列情形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9" i="1" l="1"/>
  <c r="F129" i="1" s="1"/>
  <c r="F128" i="1"/>
  <c r="B128" i="1"/>
  <c r="B127" i="1"/>
  <c r="F127" i="1" s="1"/>
  <c r="B126" i="1"/>
  <c r="F126" i="1" s="1"/>
  <c r="B125" i="1"/>
  <c r="F125" i="1" s="1"/>
  <c r="B124" i="1"/>
  <c r="F124" i="1" s="1"/>
  <c r="C123" i="1"/>
  <c r="F123" i="1" s="1"/>
  <c r="B123" i="1"/>
  <c r="C122" i="1"/>
  <c r="F122" i="1" s="1"/>
  <c r="B122" i="1"/>
  <c r="B121" i="1"/>
  <c r="F121" i="1" s="1"/>
  <c r="B120" i="1"/>
  <c r="F120" i="1" s="1"/>
  <c r="F119" i="1"/>
  <c r="B119" i="1"/>
  <c r="C118" i="1"/>
  <c r="F118" i="1" s="1"/>
  <c r="B118" i="1"/>
  <c r="B117" i="1"/>
  <c r="F117" i="1" s="1"/>
  <c r="B116" i="1"/>
  <c r="F116" i="1" s="1"/>
  <c r="C115" i="1"/>
  <c r="F115" i="1" s="1"/>
  <c r="B115" i="1"/>
  <c r="C114" i="1"/>
  <c r="F114" i="1" s="1"/>
  <c r="B114" i="1"/>
  <c r="C113" i="1"/>
  <c r="F113" i="1" s="1"/>
  <c r="B113" i="1"/>
  <c r="C112" i="1"/>
  <c r="B112" i="1"/>
  <c r="F111" i="1"/>
  <c r="C111" i="1"/>
  <c r="B111" i="1"/>
  <c r="B110" i="1"/>
  <c r="F110" i="1" s="1"/>
  <c r="B109" i="1"/>
  <c r="F109" i="1" s="1"/>
  <c r="B108" i="1"/>
  <c r="F108" i="1" s="1"/>
  <c r="B107" i="1"/>
  <c r="F107" i="1" s="1"/>
  <c r="B106" i="1"/>
  <c r="F106" i="1" s="1"/>
  <c r="B105" i="1"/>
  <c r="F105" i="1" s="1"/>
  <c r="B104" i="1"/>
  <c r="F104" i="1" s="1"/>
  <c r="B103" i="1"/>
  <c r="F102" i="1"/>
  <c r="B102" i="1"/>
  <c r="B101" i="1"/>
  <c r="F101" i="1" s="1"/>
  <c r="B100" i="1"/>
  <c r="F100" i="1" s="1"/>
  <c r="B99" i="1"/>
  <c r="F99" i="1" s="1"/>
  <c r="E98" i="1"/>
  <c r="D98" i="1"/>
  <c r="B97" i="1"/>
  <c r="F97" i="1" s="1"/>
  <c r="B96" i="1"/>
  <c r="F96" i="1" s="1"/>
  <c r="B95" i="1"/>
  <c r="F95" i="1" s="1"/>
  <c r="B94" i="1"/>
  <c r="B90" i="1" s="1"/>
  <c r="F93" i="1"/>
  <c r="B93" i="1"/>
  <c r="B92" i="1"/>
  <c r="F92" i="1" s="1"/>
  <c r="B91" i="1"/>
  <c r="F91" i="1" s="1"/>
  <c r="E90" i="1"/>
  <c r="D90" i="1"/>
  <c r="C90" i="1"/>
  <c r="F90" i="1" s="1"/>
  <c r="B89" i="1"/>
  <c r="F89" i="1" s="1"/>
  <c r="B88" i="1"/>
  <c r="F88" i="1" s="1"/>
  <c r="B87" i="1"/>
  <c r="F87" i="1" s="1"/>
  <c r="B86" i="1"/>
  <c r="F86" i="1" s="1"/>
  <c r="F85" i="1"/>
  <c r="B85" i="1"/>
  <c r="B84" i="1"/>
  <c r="F84" i="1" s="1"/>
  <c r="B83" i="1"/>
  <c r="F83" i="1" s="1"/>
  <c r="B82" i="1"/>
  <c r="F82" i="1" s="1"/>
  <c r="B81" i="1"/>
  <c r="F81" i="1" s="1"/>
  <c r="B80" i="1"/>
  <c r="F80" i="1" s="1"/>
  <c r="B79" i="1"/>
  <c r="F79" i="1" s="1"/>
  <c r="B78" i="1"/>
  <c r="F78" i="1" s="1"/>
  <c r="B77" i="1"/>
  <c r="F77" i="1" s="1"/>
  <c r="B76" i="1"/>
  <c r="F76" i="1" s="1"/>
  <c r="F75" i="1"/>
  <c r="B75" i="1"/>
  <c r="B74" i="1"/>
  <c r="F74" i="1" s="1"/>
  <c r="B73" i="1"/>
  <c r="F73" i="1" s="1"/>
  <c r="B72" i="1"/>
  <c r="F72" i="1" s="1"/>
  <c r="B71" i="1"/>
  <c r="F71" i="1" s="1"/>
  <c r="B70" i="1"/>
  <c r="F70" i="1" s="1"/>
  <c r="B69" i="1"/>
  <c r="F69" i="1" s="1"/>
  <c r="B68" i="1"/>
  <c r="F68" i="1" s="1"/>
  <c r="B67" i="1"/>
  <c r="F67" i="1" s="1"/>
  <c r="B66" i="1"/>
  <c r="F66" i="1" s="1"/>
  <c r="F65" i="1"/>
  <c r="B65" i="1"/>
  <c r="B64" i="1"/>
  <c r="F64" i="1" s="1"/>
  <c r="B63" i="1"/>
  <c r="F63" i="1" s="1"/>
  <c r="B62" i="1"/>
  <c r="F62" i="1" s="1"/>
  <c r="B61" i="1"/>
  <c r="F61" i="1" s="1"/>
  <c r="B60" i="1"/>
  <c r="F60" i="1" s="1"/>
  <c r="B59" i="1"/>
  <c r="F59" i="1" s="1"/>
  <c r="B58" i="1"/>
  <c r="F58" i="1" s="1"/>
  <c r="B57" i="1"/>
  <c r="F57" i="1" s="1"/>
  <c r="E56" i="1"/>
  <c r="D56" i="1"/>
  <c r="C56" i="1"/>
  <c r="C55" i="1"/>
  <c r="F55" i="1" s="1"/>
  <c r="B55" i="1"/>
  <c r="B54" i="1"/>
  <c r="F54" i="1" s="1"/>
  <c r="D53" i="1"/>
  <c r="B53" i="1"/>
  <c r="F53" i="1" s="1"/>
  <c r="B52" i="1"/>
  <c r="F52" i="1" s="1"/>
  <c r="B51" i="1"/>
  <c r="F51" i="1" s="1"/>
  <c r="B50" i="1"/>
  <c r="F50" i="1" s="1"/>
  <c r="B49" i="1"/>
  <c r="F49" i="1" s="1"/>
  <c r="B48" i="1"/>
  <c r="F48" i="1" s="1"/>
  <c r="F47" i="1"/>
  <c r="C47" i="1"/>
  <c r="B47" i="1"/>
  <c r="C46" i="1"/>
  <c r="F46" i="1" s="1"/>
  <c r="B46" i="1"/>
  <c r="B45" i="1"/>
  <c r="F45" i="1" s="1"/>
  <c r="B44" i="1"/>
  <c r="F44" i="1" s="1"/>
  <c r="B43" i="1"/>
  <c r="F43" i="1" s="1"/>
  <c r="B42" i="1"/>
  <c r="F42" i="1" s="1"/>
  <c r="D41" i="1"/>
  <c r="D40" i="1" s="1"/>
  <c r="C41" i="1"/>
  <c r="C40" i="1" s="1"/>
  <c r="E40" i="1"/>
  <c r="E5" i="1" s="1"/>
  <c r="B39" i="1"/>
  <c r="F39" i="1" s="1"/>
  <c r="B38" i="1"/>
  <c r="F38" i="1" s="1"/>
  <c r="B37" i="1"/>
  <c r="F37" i="1" s="1"/>
  <c r="B36" i="1"/>
  <c r="F36" i="1" s="1"/>
  <c r="B35" i="1"/>
  <c r="F35" i="1" s="1"/>
  <c r="B34" i="1"/>
  <c r="F34" i="1" s="1"/>
  <c r="E33" i="1"/>
  <c r="D33" i="1"/>
  <c r="C33" i="1"/>
  <c r="B33" i="1"/>
  <c r="F32" i="1"/>
  <c r="B32" i="1"/>
  <c r="B31" i="1"/>
  <c r="F31" i="1" s="1"/>
  <c r="D30" i="1"/>
  <c r="B30" i="1"/>
  <c r="F30" i="1" s="1"/>
  <c r="B29" i="1"/>
  <c r="F29" i="1" s="1"/>
  <c r="B28" i="1"/>
  <c r="F28" i="1" s="1"/>
  <c r="B27" i="1"/>
  <c r="F27" i="1" s="1"/>
  <c r="B26" i="1"/>
  <c r="F26" i="1" s="1"/>
  <c r="B25" i="1"/>
  <c r="F25" i="1" s="1"/>
  <c r="B24" i="1"/>
  <c r="F24" i="1" s="1"/>
  <c r="F23" i="1"/>
  <c r="B23" i="1"/>
  <c r="B22" i="1"/>
  <c r="F22" i="1" s="1"/>
  <c r="B21" i="1"/>
  <c r="F21" i="1" s="1"/>
  <c r="B20" i="1"/>
  <c r="F20" i="1" s="1"/>
  <c r="B19" i="1"/>
  <c r="F19" i="1" s="1"/>
  <c r="B18" i="1"/>
  <c r="F18" i="1" s="1"/>
  <c r="B17" i="1"/>
  <c r="F17" i="1" s="1"/>
  <c r="B16" i="1"/>
  <c r="F16" i="1" s="1"/>
  <c r="B15" i="1"/>
  <c r="F15" i="1" s="1"/>
  <c r="B14" i="1"/>
  <c r="F14" i="1" s="1"/>
  <c r="F13" i="1"/>
  <c r="B13" i="1"/>
  <c r="B12" i="1"/>
  <c r="F12" i="1" s="1"/>
  <c r="B11" i="1"/>
  <c r="F11" i="1" s="1"/>
  <c r="B10" i="1"/>
  <c r="F10" i="1" s="1"/>
  <c r="B9" i="1"/>
  <c r="F9" i="1" s="1"/>
  <c r="B8" i="1"/>
  <c r="F8" i="1" s="1"/>
  <c r="B7" i="1"/>
  <c r="F7" i="1" s="1"/>
  <c r="E6" i="1"/>
  <c r="D6" i="1"/>
  <c r="C6" i="1"/>
  <c r="B98" i="1" l="1"/>
  <c r="F103" i="1"/>
  <c r="F94" i="1"/>
  <c r="B6" i="1"/>
  <c r="D5" i="1"/>
  <c r="F33" i="1"/>
  <c r="C98" i="1"/>
  <c r="F98" i="1" s="1"/>
  <c r="F112" i="1"/>
  <c r="B41" i="1"/>
  <c r="B40" i="1" s="1"/>
  <c r="F40" i="1" s="1"/>
  <c r="F41" i="1"/>
  <c r="F6" i="1"/>
  <c r="B56" i="1"/>
  <c r="F56" i="1" s="1"/>
  <c r="B5" i="1" l="1"/>
  <c r="C5" i="1"/>
  <c r="F5" i="1" s="1"/>
</calcChain>
</file>

<file path=xl/sharedStrings.xml><?xml version="1.0" encoding="utf-8"?>
<sst xmlns="http://schemas.openxmlformats.org/spreadsheetml/2006/main" count="138" uniqueCount="138">
  <si>
    <t>澎湖縣政府113年公益彩券盈餘分配支用編列情形表(含法定預算與追加減預算)</t>
    <phoneticPr fontId="3" type="noConversion"/>
  </si>
  <si>
    <t>單位：元</t>
    <phoneticPr fontId="3" type="noConversion"/>
  </si>
  <si>
    <t>措施或活動項目名稱</t>
  </si>
  <si>
    <t>經費編列來源</t>
  </si>
  <si>
    <t>總經費(A)=(B)+(C)+(D)</t>
    <phoneticPr fontId="2" type="noConversion"/>
  </si>
  <si>
    <t>公益彩券盈餘(B)</t>
    <phoneticPr fontId="2" type="noConversion"/>
  </si>
  <si>
    <t>中央補助款(含一般性補助款、計畫型補助款及公益彩券回饋金補助款)(C)</t>
    <phoneticPr fontId="2" type="noConversion"/>
  </si>
  <si>
    <t>自有財源(不含公彩盈餘)(D)</t>
    <phoneticPr fontId="2" type="noConversion"/>
  </si>
  <si>
    <t>公益彩券盈餘占總預算比率(B/A)%</t>
  </si>
  <si>
    <t>一、兒童及少年福利</t>
  </si>
  <si>
    <t>(1)辦理低收入戶暨弱勢兒童少年醫療補助</t>
  </si>
  <si>
    <t>(2)辦理親屬安置服務計畫</t>
  </si>
  <si>
    <t>(3)辦理脆弱兒少及家庭社區支持服務方案(守護家庭小衛星)</t>
  </si>
  <si>
    <t>(4)辦理脆弱家庭育兒指導服務方案。</t>
  </si>
  <si>
    <t>(5)社會福利服務中心館舍維護費用(望安+兒少)</t>
  </si>
  <si>
    <t>(6)辦理我國少子女化對策計畫</t>
  </si>
  <si>
    <t>(7)委託辦理居家托育服務中心</t>
  </si>
  <si>
    <t>(8)充實兒少福利中心圖書雜誌及兒少發展常態性活動</t>
  </si>
  <si>
    <t>(9)赴台接替代役男交通住宿費及替代役男返鄉外勤、交通費、雜支及替代役男住宿費</t>
  </si>
  <si>
    <t>(10)社會福利資訊系統與高風險預警系統</t>
  </si>
  <si>
    <t>(11)辦理弱勢兒童課後照顧服務</t>
  </si>
  <si>
    <t>(12)辦理青少年福利各項服務活動費、青年培力活動費及兒少安置機構教育人員訓練</t>
  </si>
  <si>
    <t>(13)辦理強化社會安全網-社會福利服務中心服務業務</t>
  </si>
  <si>
    <t>(14)辦理兒少福利各項服務評鑑及輔導等相關費用。</t>
  </si>
  <si>
    <t>(15)辦理弱勢兒少藝文休閒活動</t>
  </si>
  <si>
    <t>(16)補助團體辦理兒少及家庭社區支持服務方案(守護家庭小衛星)</t>
  </si>
  <si>
    <t>(17)補助團體辦理社區托育服務方案費</t>
  </si>
  <si>
    <t>(18)補助團體辦理家庭支持服務資源布建方案計畫。</t>
  </si>
  <si>
    <t>(19)補助團體辦理托育資源中心計畫</t>
  </si>
  <si>
    <t>(20)補助機(關)構及團體辦理辦理兒童及少年機構安置、家庭寄養及親職輔導服務。</t>
  </si>
  <si>
    <t>(21)補助辦理弱勢少年自立生活方案</t>
  </si>
  <si>
    <t>(22)辦理保母技術士考照交通住宿補助費。</t>
  </si>
  <si>
    <t>(23)遲緩兒在地化早期療育計畫</t>
  </si>
  <si>
    <t>(24)約聘社會工作員辦理強化社會安全網-社會福利服務中心人事費(含交通費)</t>
  </si>
  <si>
    <t>(25)社會福利服務中心充實設施設備及修繕費。</t>
  </si>
  <si>
    <t>(26)補助協會等團體辦理公共托育修繕及開辦設施設備費</t>
  </si>
  <si>
    <t>二、婦女福利</t>
  </si>
  <si>
    <t>(1)辦理新住民整合型社區服務據點、新住民家庭服務計畫及新住民社區參與</t>
  </si>
  <si>
    <t>(2)辦理性別平等業務</t>
  </si>
  <si>
    <t>(3)辦理婦女福利服務中心及性別友善等相關計畫。</t>
  </si>
  <si>
    <t>(4)辦理婦女節慶相關活動</t>
  </si>
  <si>
    <t>(5)補助團體辦理新住民整合型社區服務據點</t>
  </si>
  <si>
    <t>(6)補助團體辦理婦女相關計畫配合款</t>
  </si>
  <si>
    <t>三、老人福利</t>
  </si>
  <si>
    <t>(1)補助社區發展協會等團體辦理社區照顧關懷據點計畫。</t>
  </si>
  <si>
    <t>(2)辦理社區照顧關懷據點健康導入多元活動</t>
  </si>
  <si>
    <t>(3)補助轄內公所及社區發展協會等團體辦理低收及中低收入獨居長者扶助餐食服務費</t>
  </si>
  <si>
    <t>(4)辦理老人假牙行政事務費。</t>
  </si>
  <si>
    <t>(5)臨時人員2人辦理強化本縣整備長期照顧服務計畫。</t>
  </si>
  <si>
    <t>(6)委請個人從事獨居長者扶助餐食相關業務費</t>
  </si>
  <si>
    <t>(7)辦理本縣獨居老人緊急救援連線系統服務量能提升計畫</t>
  </si>
  <si>
    <t>(8)補助車船處辦理社會福利車廂廣告費。</t>
  </si>
  <si>
    <t>(9)補助團體辦理長青學苑、重陽節敬老系列活動及老人相關活動</t>
  </si>
  <si>
    <t>(10)長青活動中心等公有建物消防火檢、公安檢查及設備修繕暨內部設施。</t>
  </si>
  <si>
    <t>(11)辦理獨居老人雲端資訊管理平台暨外展服務計畫</t>
  </si>
  <si>
    <t>(12)充實本縣長青活動中心等公有建物設施設備修繕及充實辦公室設施設備費。</t>
  </si>
  <si>
    <t>(13)補助社區發展協會等團體辦理社區照顧關懷據點充實設施設備經費。</t>
  </si>
  <si>
    <t>(14)補助團體辦理長者營養餐食設施設費</t>
  </si>
  <si>
    <t>(15)享居社福養生園區興建工程費(113年工程款)</t>
  </si>
  <si>
    <t>四、身心障礙福利</t>
  </si>
  <si>
    <t>(1)辦理身心障礙者日間照顧及住宿式照顧補助費</t>
  </si>
  <si>
    <t>(2)辦理身心障礙者多元支持與生涯轉銜服務計畫。</t>
  </si>
  <si>
    <t>(3)辦理身心障礙者需求評估新制計畫(含人力2人、外聘督導計畫)</t>
  </si>
  <si>
    <t>(4)委託辦理身心障礙者緊急救援連線服務</t>
  </si>
  <si>
    <t>(5)委託辦理身心障礙者全日型照顧機構管理營運計畫</t>
  </si>
  <si>
    <t>(6)委託辦理身心障礙者復康巴士交通服務計畫</t>
  </si>
  <si>
    <t>(7)委託辦理輔具資源中心服務計畫</t>
  </si>
  <si>
    <t>(8)身心障礙者生活需求調查</t>
  </si>
  <si>
    <t>(9)辦理建構心智障礙者雙老家庭支持網絡服務計畫</t>
  </si>
  <si>
    <t>(10)辦理身心障礙勵志館書籍影音購置、拍攝、軟體維護宣傳活動及各類表冊等</t>
  </si>
  <si>
    <t>(11)辦理家庭照顧者支持性服務創新型計畫。</t>
  </si>
  <si>
    <t>(12)建構家庭照顧者支持服務網絡計畫</t>
  </si>
  <si>
    <t>(13)身心障礙福利資源發展暨社團輔導培力計畫</t>
  </si>
  <si>
    <t>(14)補助單位辦理視覺障礙者生活重建服務方案計畫</t>
  </si>
  <si>
    <t>(15)補助本縣各社福團體、機構辦理身障、老人、兒少、婦女、志願服務等各項福利服務活動</t>
  </si>
  <si>
    <t>(16)補助團體辦理身心障礙個人照顧-社區日間作業設施計畫</t>
  </si>
  <si>
    <t>(17)補助辦理家庭托顧服務計畫</t>
  </si>
  <si>
    <t>(18)補助辦理身心障礙者自立生活支持計畫</t>
  </si>
  <si>
    <t>(19)補助團體辦理身心障礙者主動關懷服務創新計畫。</t>
  </si>
  <si>
    <t>(20)補助辦理身障各類服務人員在職訓練</t>
  </si>
  <si>
    <t>(21)補助團體辦理精神障礙者協作模式服務據點計畫</t>
  </si>
  <si>
    <t>(22)補助團體辦理身心障礙者社區式日間服務布建計畫。</t>
  </si>
  <si>
    <t>(23)補助照顧服務協會等團體辦理身心障礙者多元社區居住與生活服務計畫。</t>
  </si>
  <si>
    <t>(24)約聘社會工作員辦理強化社會安全網-精神障礙者協作模式服務據點方案管理人事費(含交通費)</t>
  </si>
  <si>
    <t>(25)約聘社會工作員辦理強化社會安全網---提升身心障礙者需求評估服務品質人事費(含交通費)</t>
  </si>
  <si>
    <t>(26)布建輔具服務資源及充實本縣輔具資源中心輔具設備</t>
  </si>
  <si>
    <t>(27)辦理本縣樂朋家園機構充實設施設備及修繕費</t>
  </si>
  <si>
    <t>(28)本縣身障福利服務中心扶手等無障礙設施及冷氣等設備更新</t>
  </si>
  <si>
    <t>(29)補助機構團體設施設備及空間無障礙修繕</t>
  </si>
  <si>
    <t>(30)補助身心障礙福利機構等單位建物整體修繕費用</t>
  </si>
  <si>
    <t>(31)約聘社會工作員辦理多元化身心障礙福利機構人力擴充(含交通費)</t>
  </si>
  <si>
    <t>(32)約聘社會工作員辦理社區式服務資源布建人力(含交通費)</t>
  </si>
  <si>
    <t>(33)約聘社會工作員辦理身心障礙者服務中心(含交通費)</t>
  </si>
  <si>
    <t>五、社會救助業務</t>
  </si>
  <si>
    <t>(1)低收入戶家庭生活補助</t>
  </si>
  <si>
    <r>
      <t>(2)辦理民眾急難救助</t>
    </r>
    <r>
      <rPr>
        <b/>
        <sz val="16"/>
        <color theme="1"/>
        <rFont val="標楷體"/>
        <family val="4"/>
        <charset val="136"/>
      </rPr>
      <t>(含川資救助)</t>
    </r>
  </si>
  <si>
    <t>(3)社會救助複查</t>
  </si>
  <si>
    <t>(4)低收入戶產婦生育補助</t>
  </si>
  <si>
    <t>(5)社會救助業務訓練費用及雜支</t>
  </si>
  <si>
    <t>(6)辦理家庭自立脫貧計畫</t>
  </si>
  <si>
    <t>(7)辦理低收中低收生活狀況調查。</t>
    <phoneticPr fontId="3" type="noConversion"/>
  </si>
  <si>
    <t>六、其他福利</t>
  </si>
  <si>
    <t>(1)辦理推展社會福利服務家庭支持服務方案計畫。</t>
  </si>
  <si>
    <t>(2)辦理本縣家事事件服務中心及家庭暴力相關服務計畫。</t>
  </si>
  <si>
    <t>(3)辦理社區防暴初級預防等相關培力及活動。</t>
  </si>
  <si>
    <t>(4)辦理逆境少年及家庭支持服務方案計畫。</t>
  </si>
  <si>
    <t>(5)辦理強化社會安全網計畫行政事務費用</t>
  </si>
  <si>
    <t>(6)補助團辦理保護性被害人服務相關計畫</t>
  </si>
  <si>
    <t>(7)家庭暴力暨性侵害加害人身心治療及輔導教育計畫。</t>
  </si>
  <si>
    <t>(8)約聘社會工作員強化社會安全網計畫-優化保護服務輸送，提升風險控管保護(含交通費)</t>
  </si>
  <si>
    <t>(9)約聘社會工作員辦理強化社會安全網--精進兒少家外安置人事費(含交通費)</t>
  </si>
  <si>
    <t>(10)約聘社會工作員辦理強化社會安全網--性騷擾申訴案件人事費(含交通費)</t>
  </si>
  <si>
    <t>(11)辦理強化社會安全網計畫第二期計畫-精進及擴充兒少家外安置資源：建立在地評估小組。</t>
  </si>
  <si>
    <t>(12)辦理社工人員執業安全及支持協助方案</t>
    <phoneticPr fontId="3" type="noConversion"/>
  </si>
  <si>
    <t>(13)補助團體辦理推展多元社會福利方案實施計畫(含設施設備費)</t>
    <phoneticPr fontId="3" type="noConversion"/>
  </si>
  <si>
    <t>(14)臨時人員人協辦社會福利業務及長青活動中心管理員</t>
    <phoneticPr fontId="3" type="noConversion"/>
  </si>
  <si>
    <t>(15)辦理公益彩券盈餘推廣計畫</t>
    <phoneticPr fontId="3" type="noConversion"/>
  </si>
  <si>
    <t>(16)辦理社區再造培力中心計畫</t>
    <phoneticPr fontId="3" type="noConversion"/>
  </si>
  <si>
    <t>(17)辦理社區培力均衡區域發展實施計畫。</t>
    <phoneticPr fontId="3" type="noConversion"/>
  </si>
  <si>
    <t>(18)推動社區發展工作辦理走動式績優社區觀摩實施計畫</t>
    <phoneticPr fontId="3" type="noConversion"/>
  </si>
  <si>
    <t>(19)補助辦理社區再造培力中心計畫。</t>
    <phoneticPr fontId="3" type="noConversion"/>
  </si>
  <si>
    <t>(20)補助各社區成果維護費及聯合社區相關活動費</t>
    <phoneticPr fontId="3" type="noConversion"/>
  </si>
  <si>
    <t>(21)補助大專院校辦理大專校院培力社區擴展服務創新實施計畫</t>
    <phoneticPr fontId="3" type="noConversion"/>
  </si>
  <si>
    <t>(22)委託辦理志願服務推廣中心業務。</t>
    <phoneticPr fontId="3" type="noConversion"/>
  </si>
  <si>
    <t>(23)志願服務聯繫會報及志願服務運用單位績效考核評鑑</t>
    <phoneticPr fontId="3" type="noConversion"/>
  </si>
  <si>
    <t>(24)補助志願服務團體志工保險費、獎勵金</t>
    <phoneticPr fontId="3" type="noConversion"/>
  </si>
  <si>
    <t>(25)約聘(僱)人員辦理社會福利業務</t>
    <phoneticPr fontId="3" type="noConversion"/>
  </si>
  <si>
    <t>(26)辦理公益勸募研習訓練與宣導</t>
    <phoneticPr fontId="3" type="noConversion"/>
  </si>
  <si>
    <t>(27)社區再造培力中心設施設備費</t>
    <phoneticPr fontId="3" type="noConversion"/>
  </si>
  <si>
    <t>(28)各福利方案購置充實設施設備及修繕費。</t>
    <phoneticPr fontId="3" type="noConversion"/>
  </si>
  <si>
    <t>(29)辦理就業平等業務及諮詢服務中心等費用</t>
    <phoneticPr fontId="3" type="noConversion"/>
  </si>
  <si>
    <t>(30)本縣民眾醫療照護交通補助費</t>
    <phoneticPr fontId="3" type="noConversion"/>
  </si>
  <si>
    <t>(31)千元整數</t>
    <phoneticPr fontId="3" type="noConversion"/>
  </si>
  <si>
    <t>備註：
1.本表係揭露公益彩券運用計畫財源編列情形，至是否符合相關運用規範，仍以年度考核審認結果為準。
2.本表各項金額以預算數呈現，追加減預算/超支併決算/中央補助款配合季報表報送時程併同調整，排除第二預備金，流用勻支等實際執行調整數</t>
    <phoneticPr fontId="3" type="noConversion"/>
  </si>
  <si>
    <t>填表人：李家隆
連絡電話：06-274400#570</t>
    <phoneticPr fontId="3" type="noConversion"/>
  </si>
  <si>
    <t>業務單位審核</t>
    <phoneticPr fontId="3" type="noConversion"/>
  </si>
  <si>
    <t>主計室/會計室審核</t>
    <phoneticPr fontId="3" type="noConversion"/>
  </si>
  <si>
    <t>機關主管：</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</si>
</sst>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2"/>
      <color theme="1"/>
      <name val="新細明體"/>
      <family val="2"/>
      <scheme val="minor"/>
    </font>
    <font>
      <sz val="24"/>
      <color theme="1"/>
      <name val="標楷體"/>
      <family val="4"/>
      <charset val="136"/>
    </font>
    <font>
      <sz val="9"/>
      <name val="新細明體"/>
      <family val="3"/>
      <charset val="136"/>
      <scheme val="minor"/>
    </font>
    <font>
      <sz val="9"/>
      <name val="新細明體"/>
      <family val="1"/>
      <charset val="136"/>
    </font>
    <font>
      <sz val="12"/>
      <color theme="1"/>
      <name val="標楷體"/>
      <family val="4"/>
      <charset val="136"/>
    </font>
    <font>
      <sz val="16"/>
      <color theme="1"/>
      <name val="標楷體"/>
      <family val="4"/>
      <charset val="136"/>
    </font>
    <font>
      <sz val="16"/>
      <name val="標楷體"/>
      <family val="4"/>
      <charset val="136"/>
    </font>
    <font>
      <sz val="18"/>
      <color theme="1"/>
      <name val="標楷體"/>
      <family val="4"/>
      <charset val="136"/>
    </font>
    <font>
      <sz val="14"/>
      <color theme="1"/>
      <name val="標楷體"/>
      <family val="4"/>
      <charset val="136"/>
    </font>
    <font>
      <sz val="12"/>
      <color indexed="8"/>
      <name val="新細明體"/>
      <family val="1"/>
      <charset val="136"/>
    </font>
    <font>
      <b/>
      <sz val="16"/>
      <color theme="1"/>
      <name val="標楷體"/>
      <family val="4"/>
      <charset val="136"/>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lignment vertical="center"/>
    </xf>
  </cellStyleXfs>
  <cellXfs count="29">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4" fillId="0" borderId="0" xfId="0" applyFont="1"/>
    <xf numFmtId="0" fontId="5" fillId="0" borderId="0" xfId="0" applyFont="1" applyAlignment="1">
      <alignment horizontal="right" vertical="center" wrapText="1"/>
    </xf>
    <xf numFmtId="0" fontId="5" fillId="0" borderId="0" xfId="0" applyFont="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vertical="center" wrapText="1"/>
    </xf>
    <xf numFmtId="176" fontId="7" fillId="2" borderId="1" xfId="0" applyNumberFormat="1" applyFont="1" applyFill="1" applyBorder="1" applyAlignment="1">
      <alignment vertical="center" wrapText="1"/>
    </xf>
    <xf numFmtId="10" fontId="7" fillId="2" borderId="1" xfId="0" applyNumberFormat="1" applyFont="1" applyFill="1" applyBorder="1" applyAlignment="1">
      <alignment vertical="center" wrapText="1"/>
    </xf>
    <xf numFmtId="0" fontId="5" fillId="3" borderId="1" xfId="0" applyFont="1" applyFill="1" applyBorder="1" applyAlignment="1">
      <alignment vertical="center" wrapText="1"/>
    </xf>
    <xf numFmtId="176" fontId="7" fillId="3" borderId="1" xfId="0" applyNumberFormat="1" applyFont="1" applyFill="1" applyBorder="1" applyAlignment="1">
      <alignment vertical="center"/>
    </xf>
    <xf numFmtId="10" fontId="7" fillId="3" borderId="1" xfId="0" applyNumberFormat="1" applyFont="1" applyFill="1" applyBorder="1" applyAlignment="1">
      <alignment vertical="center" wrapText="1"/>
    </xf>
    <xf numFmtId="0" fontId="8" fillId="0" borderId="1" xfId="0" applyFont="1" applyBorder="1" applyAlignment="1">
      <alignment vertical="center" wrapText="1"/>
    </xf>
    <xf numFmtId="3" fontId="6" fillId="0" borderId="1" xfId="1" applyNumberFormat="1" applyFont="1" applyBorder="1">
      <alignment vertical="center"/>
    </xf>
    <xf numFmtId="10" fontId="5" fillId="0" borderId="1" xfId="0" applyNumberFormat="1" applyFont="1" applyBorder="1" applyAlignment="1">
      <alignment vertical="center" wrapText="1"/>
    </xf>
    <xf numFmtId="0" fontId="4" fillId="0" borderId="0" xfId="0" applyFont="1" applyAlignment="1">
      <alignment horizontal="left" vertical="top"/>
    </xf>
    <xf numFmtId="0" fontId="0" fillId="0" borderId="0" xfId="0" applyAlignment="1">
      <alignment vertical="center"/>
    </xf>
    <xf numFmtId="176" fontId="0" fillId="0" borderId="0" xfId="0" applyNumberFormat="1" applyAlignment="1">
      <alignment horizontal="right" vertical="center"/>
    </xf>
    <xf numFmtId="3" fontId="4" fillId="0" borderId="0" xfId="0" applyNumberFormat="1" applyFont="1" applyAlignment="1">
      <alignment horizontal="left" vertical="top"/>
    </xf>
    <xf numFmtId="176" fontId="5" fillId="3" borderId="1" xfId="0" applyNumberFormat="1" applyFont="1" applyFill="1" applyBorder="1" applyAlignment="1">
      <alignment vertical="center"/>
    </xf>
    <xf numFmtId="10" fontId="5" fillId="3" borderId="1" xfId="0" applyNumberFormat="1" applyFont="1" applyFill="1" applyBorder="1" applyAlignment="1">
      <alignment vertical="center" wrapText="1"/>
    </xf>
    <xf numFmtId="176" fontId="4" fillId="0" borderId="0" xfId="0" applyNumberFormat="1" applyFont="1"/>
    <xf numFmtId="0" fontId="5" fillId="0" borderId="0" xfId="0" applyFont="1" applyAlignment="1">
      <alignment wrapText="1"/>
    </xf>
    <xf numFmtId="0" fontId="5" fillId="0" borderId="0" xfId="0" applyFont="1"/>
    <xf numFmtId="0" fontId="5" fillId="0" borderId="0" xfId="0" applyFont="1" applyAlignment="1">
      <alignment horizontal="left" vertical="top" wrapText="1"/>
    </xf>
    <xf numFmtId="0" fontId="5" fillId="0" borderId="0" xfId="0" applyFont="1" applyAlignment="1">
      <alignment horizontal="center" vertical="center"/>
    </xf>
    <xf numFmtId="0" fontId="4" fillId="0" borderId="0" xfId="0" applyFont="1" applyAlignment="1">
      <alignment horizontal="center" vertical="center"/>
    </xf>
  </cellXfs>
  <cellStyles count="2">
    <cellStyle name="一般" xfId="0" builtinId="0"/>
    <cellStyle name="一般 4" xfId="1" xr:uid="{6382BC41-B73E-4D18-B19D-6709C46F00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82B55-BABC-4DE5-B61C-13E36629C724}">
  <dimension ref="A1:J131"/>
  <sheetViews>
    <sheetView tabSelected="1" topLeftCell="A46" zoomScale="85" zoomScaleNormal="85" zoomScaleSheetLayoutView="85" workbookViewId="0">
      <selection activeCell="H9" sqref="H9"/>
    </sheetView>
  </sheetViews>
  <sheetFormatPr defaultColWidth="9" defaultRowHeight="16.5" x14ac:dyDescent="0.25"/>
  <cols>
    <col min="1" max="1" width="35.25" style="3" customWidth="1"/>
    <col min="2" max="2" width="30" style="28" customWidth="1"/>
    <col min="3" max="3" width="24.875" style="28" customWidth="1"/>
    <col min="4" max="4" width="28.5" style="28" customWidth="1"/>
    <col min="5" max="5" width="25.375" style="28" customWidth="1"/>
    <col min="6" max="6" width="21.875" style="28" customWidth="1"/>
    <col min="7" max="7" width="14" style="3" customWidth="1"/>
    <col min="8" max="8" width="14.375" style="3" customWidth="1"/>
    <col min="9" max="9" width="14.75" style="3" customWidth="1"/>
    <col min="10" max="11" width="12.5" style="3" customWidth="1"/>
    <col min="12" max="12" width="15.25" style="3" customWidth="1"/>
    <col min="13" max="16384" width="9" style="3"/>
  </cols>
  <sheetData>
    <row r="1" spans="1:9" ht="59.45" customHeight="1" x14ac:dyDescent="0.25">
      <c r="A1" s="1" t="s">
        <v>0</v>
      </c>
      <c r="B1" s="2"/>
      <c r="C1" s="2"/>
      <c r="D1" s="2"/>
      <c r="E1" s="2"/>
      <c r="F1" s="2"/>
    </row>
    <row r="2" spans="1:9" ht="21" x14ac:dyDescent="0.25">
      <c r="A2" s="4" t="s">
        <v>1</v>
      </c>
      <c r="B2" s="5"/>
      <c r="C2" s="5"/>
      <c r="D2" s="5"/>
      <c r="E2" s="5"/>
      <c r="F2" s="5"/>
    </row>
    <row r="3" spans="1:9" ht="21" x14ac:dyDescent="0.25">
      <c r="A3" s="6" t="s">
        <v>2</v>
      </c>
      <c r="B3" s="6" t="s">
        <v>3</v>
      </c>
      <c r="C3" s="6"/>
      <c r="D3" s="6"/>
      <c r="E3" s="6"/>
      <c r="F3" s="6"/>
    </row>
    <row r="4" spans="1:9" ht="96" customHeight="1" x14ac:dyDescent="0.25">
      <c r="A4" s="6"/>
      <c r="B4" s="7" t="s">
        <v>4</v>
      </c>
      <c r="C4" s="7" t="s">
        <v>5</v>
      </c>
      <c r="D4" s="7" t="s">
        <v>6</v>
      </c>
      <c r="E4" s="7" t="s">
        <v>7</v>
      </c>
      <c r="F4" s="7" t="s">
        <v>8</v>
      </c>
    </row>
    <row r="5" spans="1:9" ht="25.5" customHeight="1" x14ac:dyDescent="0.25">
      <c r="A5" s="8"/>
      <c r="B5" s="9">
        <f>B6+B33+B40+B56+B90+B98</f>
        <v>487766942</v>
      </c>
      <c r="C5" s="9">
        <f>C6+C33+C40+C56+C90+C98</f>
        <v>203651361</v>
      </c>
      <c r="D5" s="9">
        <f>D6+D33+D40+D56+D90+D98</f>
        <v>194533581</v>
      </c>
      <c r="E5" s="9">
        <f>E6+E33+E40+E56+E90+E98</f>
        <v>89582000</v>
      </c>
      <c r="F5" s="10">
        <f>C5/B5</f>
        <v>0.41751775994692153</v>
      </c>
    </row>
    <row r="6" spans="1:9" ht="27.75" customHeight="1" x14ac:dyDescent="0.25">
      <c r="A6" s="11" t="s">
        <v>9</v>
      </c>
      <c r="B6" s="12">
        <f>SUM(B7:B32)</f>
        <v>63558806</v>
      </c>
      <c r="C6" s="12">
        <f>SUM(C7:C32)</f>
        <v>38179358</v>
      </c>
      <c r="D6" s="12">
        <f>SUM(D7:D32)</f>
        <v>25379448</v>
      </c>
      <c r="E6" s="12">
        <f>SUM(E7:E32)</f>
        <v>0</v>
      </c>
      <c r="F6" s="13">
        <f>C6/B6</f>
        <v>0.60069344285668302</v>
      </c>
    </row>
    <row r="7" spans="1:9" s="17" customFormat="1" ht="46.5" customHeight="1" x14ac:dyDescent="0.25">
      <c r="A7" s="14" t="s">
        <v>10</v>
      </c>
      <c r="B7" s="15">
        <f>C7+D7+E7</f>
        <v>600000</v>
      </c>
      <c r="C7" s="15">
        <v>600000</v>
      </c>
      <c r="D7" s="15">
        <v>0</v>
      </c>
      <c r="E7" s="15">
        <v>0</v>
      </c>
      <c r="F7" s="16">
        <f>C7/B7</f>
        <v>1</v>
      </c>
      <c r="I7" s="18"/>
    </row>
    <row r="8" spans="1:9" s="17" customFormat="1" ht="46.5" customHeight="1" x14ac:dyDescent="0.25">
      <c r="A8" s="14" t="s">
        <v>11</v>
      </c>
      <c r="B8" s="15">
        <f t="shared" ref="B8:B71" si="0">C8+D8+E8</f>
        <v>380000</v>
      </c>
      <c r="C8" s="15">
        <v>280000</v>
      </c>
      <c r="D8" s="15">
        <v>100000</v>
      </c>
      <c r="E8" s="15">
        <v>0</v>
      </c>
      <c r="F8" s="16">
        <f t="shared" ref="F8:F39" si="1">C8/B8</f>
        <v>0.73684210526315785</v>
      </c>
      <c r="I8" s="19">
        <v>100000</v>
      </c>
    </row>
    <row r="9" spans="1:9" s="17" customFormat="1" ht="46.5" customHeight="1" x14ac:dyDescent="0.25">
      <c r="A9" s="14" t="s">
        <v>12</v>
      </c>
      <c r="B9" s="15">
        <f t="shared" si="0"/>
        <v>1192578</v>
      </c>
      <c r="C9" s="15">
        <v>272708</v>
      </c>
      <c r="D9" s="15">
        <v>919870</v>
      </c>
      <c r="E9" s="15">
        <v>0</v>
      </c>
      <c r="F9" s="16">
        <f t="shared" si="1"/>
        <v>0.22867099678176186</v>
      </c>
      <c r="I9" s="18"/>
    </row>
    <row r="10" spans="1:9" s="17" customFormat="1" ht="46.5" customHeight="1" x14ac:dyDescent="0.25">
      <c r="A10" s="14" t="s">
        <v>13</v>
      </c>
      <c r="B10" s="15">
        <f t="shared" si="0"/>
        <v>1716547</v>
      </c>
      <c r="C10" s="15">
        <v>267952</v>
      </c>
      <c r="D10" s="15">
        <v>1448595</v>
      </c>
      <c r="E10" s="15">
        <v>0</v>
      </c>
      <c r="F10" s="16">
        <f t="shared" si="1"/>
        <v>0.15609942518323122</v>
      </c>
      <c r="I10" s="18">
        <v>946000</v>
      </c>
    </row>
    <row r="11" spans="1:9" s="17" customFormat="1" ht="46.5" customHeight="1" x14ac:dyDescent="0.25">
      <c r="A11" s="14" t="s">
        <v>14</v>
      </c>
      <c r="B11" s="15">
        <f t="shared" si="0"/>
        <v>343007</v>
      </c>
      <c r="C11" s="15">
        <v>343007</v>
      </c>
      <c r="D11" s="15">
        <v>0</v>
      </c>
      <c r="E11" s="15">
        <v>0</v>
      </c>
      <c r="F11" s="16">
        <f t="shared" si="1"/>
        <v>1</v>
      </c>
      <c r="I11" s="18"/>
    </row>
    <row r="12" spans="1:9" s="17" customFormat="1" ht="46.5" customHeight="1" x14ac:dyDescent="0.25">
      <c r="A12" s="14" t="s">
        <v>15</v>
      </c>
      <c r="B12" s="15">
        <f t="shared" si="0"/>
        <v>771693</v>
      </c>
      <c r="C12" s="15">
        <v>297843</v>
      </c>
      <c r="D12" s="15">
        <v>473850</v>
      </c>
      <c r="E12" s="15">
        <v>0</v>
      </c>
      <c r="F12" s="16">
        <f t="shared" si="1"/>
        <v>0.38596047910244102</v>
      </c>
      <c r="I12" s="18"/>
    </row>
    <row r="13" spans="1:9" s="17" customFormat="1" ht="46.5" customHeight="1" x14ac:dyDescent="0.25">
      <c r="A13" s="14" t="s">
        <v>16</v>
      </c>
      <c r="B13" s="15">
        <f t="shared" si="0"/>
        <v>970000</v>
      </c>
      <c r="C13" s="15">
        <v>970000</v>
      </c>
      <c r="D13" s="15">
        <v>0</v>
      </c>
      <c r="E13" s="15">
        <v>0</v>
      </c>
      <c r="F13" s="16">
        <f t="shared" si="1"/>
        <v>1</v>
      </c>
      <c r="I13" s="18"/>
    </row>
    <row r="14" spans="1:9" s="17" customFormat="1" ht="46.5" customHeight="1" x14ac:dyDescent="0.25">
      <c r="A14" s="14" t="s">
        <v>17</v>
      </c>
      <c r="B14" s="15">
        <f t="shared" si="0"/>
        <v>60000</v>
      </c>
      <c r="C14" s="15">
        <v>60000</v>
      </c>
      <c r="D14" s="15">
        <v>0</v>
      </c>
      <c r="E14" s="15">
        <v>0</v>
      </c>
      <c r="F14" s="16">
        <f t="shared" si="1"/>
        <v>1</v>
      </c>
      <c r="I14" s="18"/>
    </row>
    <row r="15" spans="1:9" s="17" customFormat="1" ht="58.5" x14ac:dyDescent="0.25">
      <c r="A15" s="14" t="s">
        <v>18</v>
      </c>
      <c r="B15" s="15">
        <f t="shared" si="0"/>
        <v>150000</v>
      </c>
      <c r="C15" s="15">
        <v>150000</v>
      </c>
      <c r="D15" s="15">
        <v>0</v>
      </c>
      <c r="E15" s="15">
        <v>0</v>
      </c>
      <c r="F15" s="16">
        <f t="shared" si="1"/>
        <v>1</v>
      </c>
      <c r="I15" s="18"/>
    </row>
    <row r="16" spans="1:9" s="17" customFormat="1" ht="46.5" customHeight="1" x14ac:dyDescent="0.25">
      <c r="A16" s="14" t="s">
        <v>19</v>
      </c>
      <c r="B16" s="15">
        <f t="shared" si="0"/>
        <v>200000</v>
      </c>
      <c r="C16" s="15">
        <v>200000</v>
      </c>
      <c r="D16" s="15">
        <v>0</v>
      </c>
      <c r="E16" s="15">
        <v>0</v>
      </c>
      <c r="F16" s="16">
        <f t="shared" si="1"/>
        <v>1</v>
      </c>
      <c r="I16" s="18"/>
    </row>
    <row r="17" spans="1:10" s="17" customFormat="1" ht="46.5" customHeight="1" x14ac:dyDescent="0.25">
      <c r="A17" s="14" t="s">
        <v>20</v>
      </c>
      <c r="B17" s="15">
        <f t="shared" si="0"/>
        <v>115200</v>
      </c>
      <c r="C17" s="15">
        <v>115200</v>
      </c>
      <c r="D17" s="15">
        <v>0</v>
      </c>
      <c r="E17" s="15">
        <v>0</v>
      </c>
      <c r="F17" s="16">
        <f t="shared" si="1"/>
        <v>1</v>
      </c>
      <c r="I17" s="18"/>
    </row>
    <row r="18" spans="1:10" s="17" customFormat="1" ht="58.5" x14ac:dyDescent="0.25">
      <c r="A18" s="14" t="s">
        <v>21</v>
      </c>
      <c r="B18" s="15">
        <f t="shared" si="0"/>
        <v>400000</v>
      </c>
      <c r="C18" s="15">
        <v>400000</v>
      </c>
      <c r="D18" s="15">
        <v>0</v>
      </c>
      <c r="E18" s="15">
        <v>0</v>
      </c>
      <c r="F18" s="16">
        <f t="shared" si="1"/>
        <v>1</v>
      </c>
      <c r="I18" s="18"/>
    </row>
    <row r="19" spans="1:10" s="17" customFormat="1" ht="46.5" customHeight="1" x14ac:dyDescent="0.25">
      <c r="A19" s="14" t="s">
        <v>22</v>
      </c>
      <c r="B19" s="15">
        <f t="shared" si="0"/>
        <v>5300000</v>
      </c>
      <c r="C19" s="15">
        <v>1250000</v>
      </c>
      <c r="D19" s="15">
        <v>4050000</v>
      </c>
      <c r="E19" s="15">
        <v>0</v>
      </c>
      <c r="F19" s="16">
        <f t="shared" si="1"/>
        <v>0.23584905660377359</v>
      </c>
      <c r="I19" s="18">
        <v>4050000</v>
      </c>
    </row>
    <row r="20" spans="1:10" s="17" customFormat="1" ht="46.5" customHeight="1" x14ac:dyDescent="0.25">
      <c r="A20" s="14" t="s">
        <v>23</v>
      </c>
      <c r="B20" s="15">
        <f t="shared" si="0"/>
        <v>80000</v>
      </c>
      <c r="C20" s="15">
        <v>80000</v>
      </c>
      <c r="D20" s="15">
        <v>0</v>
      </c>
      <c r="E20" s="15">
        <v>0</v>
      </c>
      <c r="F20" s="16">
        <f t="shared" si="1"/>
        <v>1</v>
      </c>
      <c r="I20" s="18"/>
    </row>
    <row r="21" spans="1:10" s="17" customFormat="1" ht="46.5" customHeight="1" x14ac:dyDescent="0.25">
      <c r="A21" s="14" t="s">
        <v>24</v>
      </c>
      <c r="B21" s="15">
        <f t="shared" si="0"/>
        <v>400000</v>
      </c>
      <c r="C21" s="15">
        <v>400000</v>
      </c>
      <c r="D21" s="15">
        <v>0</v>
      </c>
      <c r="E21" s="15">
        <v>0</v>
      </c>
      <c r="F21" s="16">
        <f t="shared" si="1"/>
        <v>1</v>
      </c>
      <c r="I21" s="18"/>
    </row>
    <row r="22" spans="1:10" s="17" customFormat="1" ht="58.5" x14ac:dyDescent="0.25">
      <c r="A22" s="14" t="s">
        <v>25</v>
      </c>
      <c r="B22" s="15">
        <f t="shared" si="0"/>
        <v>1127685</v>
      </c>
      <c r="C22" s="15">
        <v>20000</v>
      </c>
      <c r="D22" s="15">
        <v>1107685</v>
      </c>
      <c r="E22" s="15">
        <v>0</v>
      </c>
      <c r="F22" s="16">
        <f t="shared" si="1"/>
        <v>1.7735449172419603E-2</v>
      </c>
      <c r="I22" s="18"/>
    </row>
    <row r="23" spans="1:10" s="17" customFormat="1" ht="46.5" customHeight="1" x14ac:dyDescent="0.25">
      <c r="A23" s="14" t="s">
        <v>26</v>
      </c>
      <c r="B23" s="15">
        <f t="shared" si="0"/>
        <v>14714000</v>
      </c>
      <c r="C23" s="15">
        <v>14714000</v>
      </c>
      <c r="D23" s="15">
        <v>0</v>
      </c>
      <c r="E23" s="15">
        <v>0</v>
      </c>
      <c r="F23" s="16">
        <f t="shared" si="1"/>
        <v>1</v>
      </c>
      <c r="I23" s="18"/>
    </row>
    <row r="24" spans="1:10" s="17" customFormat="1" ht="46.5" customHeight="1" x14ac:dyDescent="0.25">
      <c r="A24" s="14" t="s">
        <v>27</v>
      </c>
      <c r="B24" s="15">
        <f t="shared" si="0"/>
        <v>1035012</v>
      </c>
      <c r="C24" s="15">
        <v>440012</v>
      </c>
      <c r="D24" s="15">
        <v>595000</v>
      </c>
      <c r="E24" s="15">
        <v>0</v>
      </c>
      <c r="F24" s="16">
        <f t="shared" si="1"/>
        <v>0.42512743813598297</v>
      </c>
      <c r="I24" s="18"/>
    </row>
    <row r="25" spans="1:10" s="17" customFormat="1" ht="46.5" customHeight="1" x14ac:dyDescent="0.25">
      <c r="A25" s="14" t="s">
        <v>28</v>
      </c>
      <c r="B25" s="15">
        <f t="shared" si="0"/>
        <v>1793460</v>
      </c>
      <c r="C25" s="15">
        <v>1793460</v>
      </c>
      <c r="D25" s="15">
        <v>0</v>
      </c>
      <c r="E25" s="15">
        <v>0</v>
      </c>
      <c r="F25" s="16">
        <f t="shared" si="1"/>
        <v>1</v>
      </c>
      <c r="I25" s="18"/>
      <c r="J25" s="20"/>
    </row>
    <row r="26" spans="1:10" s="17" customFormat="1" ht="58.5" x14ac:dyDescent="0.25">
      <c r="A26" s="14" t="s">
        <v>29</v>
      </c>
      <c r="B26" s="15">
        <f t="shared" si="0"/>
        <v>2898000</v>
      </c>
      <c r="C26" s="15">
        <v>2898000</v>
      </c>
      <c r="D26" s="15">
        <v>0</v>
      </c>
      <c r="E26" s="15">
        <v>0</v>
      </c>
      <c r="F26" s="16">
        <f t="shared" si="1"/>
        <v>1</v>
      </c>
      <c r="I26" s="18"/>
    </row>
    <row r="27" spans="1:10" s="17" customFormat="1" ht="46.5" customHeight="1" x14ac:dyDescent="0.25">
      <c r="A27" s="14" t="s">
        <v>30</v>
      </c>
      <c r="B27" s="15">
        <f t="shared" si="0"/>
        <v>94000</v>
      </c>
      <c r="C27" s="15">
        <v>94000</v>
      </c>
      <c r="D27" s="15">
        <v>0</v>
      </c>
      <c r="E27" s="15">
        <v>0</v>
      </c>
      <c r="F27" s="16">
        <f t="shared" si="1"/>
        <v>1</v>
      </c>
      <c r="I27" s="18"/>
    </row>
    <row r="28" spans="1:10" s="17" customFormat="1" ht="46.5" customHeight="1" x14ac:dyDescent="0.25">
      <c r="A28" s="14" t="s">
        <v>31</v>
      </c>
      <c r="B28" s="15">
        <f t="shared" si="0"/>
        <v>100000</v>
      </c>
      <c r="C28" s="15">
        <v>100000</v>
      </c>
      <c r="D28" s="15">
        <v>0</v>
      </c>
      <c r="E28" s="15">
        <v>0</v>
      </c>
      <c r="F28" s="16">
        <f t="shared" si="1"/>
        <v>1</v>
      </c>
      <c r="I28" s="18"/>
    </row>
    <row r="29" spans="1:10" s="17" customFormat="1" ht="46.5" customHeight="1" x14ac:dyDescent="0.25">
      <c r="A29" s="14" t="s">
        <v>32</v>
      </c>
      <c r="B29" s="15">
        <f t="shared" si="0"/>
        <v>5672656</v>
      </c>
      <c r="C29" s="15">
        <v>5672656</v>
      </c>
      <c r="D29" s="15">
        <v>0</v>
      </c>
      <c r="E29" s="15">
        <v>0</v>
      </c>
      <c r="F29" s="16">
        <f t="shared" si="1"/>
        <v>1</v>
      </c>
      <c r="I29" s="18"/>
    </row>
    <row r="30" spans="1:10" s="17" customFormat="1" ht="58.5" x14ac:dyDescent="0.25">
      <c r="A30" s="14" t="s">
        <v>33</v>
      </c>
      <c r="B30" s="15">
        <f t="shared" si="0"/>
        <v>21724968</v>
      </c>
      <c r="C30" s="15">
        <v>5040520</v>
      </c>
      <c r="D30" s="15">
        <f>16187454+496994</f>
        <v>16684448</v>
      </c>
      <c r="E30" s="15">
        <v>0</v>
      </c>
      <c r="F30" s="16">
        <f t="shared" si="1"/>
        <v>0.23201507132254465</v>
      </c>
      <c r="I30" s="18">
        <v>471420</v>
      </c>
    </row>
    <row r="31" spans="1:10" s="17" customFormat="1" ht="46.5" customHeight="1" x14ac:dyDescent="0.25">
      <c r="A31" s="14" t="s">
        <v>34</v>
      </c>
      <c r="B31" s="15">
        <f t="shared" si="0"/>
        <v>420000</v>
      </c>
      <c r="C31" s="15">
        <v>420000</v>
      </c>
      <c r="D31" s="15">
        <v>0</v>
      </c>
      <c r="E31" s="15">
        <v>0</v>
      </c>
      <c r="F31" s="16">
        <f t="shared" si="1"/>
        <v>1</v>
      </c>
      <c r="I31" s="18"/>
    </row>
    <row r="32" spans="1:10" s="17" customFormat="1" ht="46.5" customHeight="1" x14ac:dyDescent="0.25">
      <c r="A32" s="14" t="s">
        <v>35</v>
      </c>
      <c r="B32" s="15">
        <f t="shared" si="0"/>
        <v>1300000</v>
      </c>
      <c r="C32" s="15">
        <v>1300000</v>
      </c>
      <c r="D32" s="15">
        <v>0</v>
      </c>
      <c r="E32" s="15">
        <v>0</v>
      </c>
      <c r="F32" s="16">
        <f t="shared" si="1"/>
        <v>1</v>
      </c>
      <c r="I32" s="18"/>
    </row>
    <row r="33" spans="1:6" ht="27.75" customHeight="1" x14ac:dyDescent="0.25">
      <c r="A33" s="11" t="s">
        <v>36</v>
      </c>
      <c r="B33" s="21">
        <f>SUM(B34:B39)</f>
        <v>8785024</v>
      </c>
      <c r="C33" s="21">
        <f>SUM(C34:C39)</f>
        <v>5955024</v>
      </c>
      <c r="D33" s="21">
        <f>SUM(D34:D39)</f>
        <v>2830000</v>
      </c>
      <c r="E33" s="21">
        <f>SUM(E34:E39)</f>
        <v>0</v>
      </c>
      <c r="F33" s="22">
        <f>C33/B33</f>
        <v>0.67786086867833262</v>
      </c>
    </row>
    <row r="34" spans="1:6" ht="58.5" x14ac:dyDescent="0.25">
      <c r="A34" s="14" t="s">
        <v>37</v>
      </c>
      <c r="B34" s="15">
        <f t="shared" si="0"/>
        <v>5040716</v>
      </c>
      <c r="C34" s="15">
        <v>2210716</v>
      </c>
      <c r="D34" s="15">
        <v>2830000</v>
      </c>
      <c r="E34" s="15">
        <v>0</v>
      </c>
      <c r="F34" s="16">
        <f t="shared" si="1"/>
        <v>0.43857182193958161</v>
      </c>
    </row>
    <row r="35" spans="1:6" ht="46.5" customHeight="1" x14ac:dyDescent="0.25">
      <c r="A35" s="14" t="s">
        <v>38</v>
      </c>
      <c r="B35" s="15">
        <f t="shared" si="0"/>
        <v>766808</v>
      </c>
      <c r="C35" s="15">
        <v>766808</v>
      </c>
      <c r="D35" s="15">
        <v>0</v>
      </c>
      <c r="E35" s="15">
        <v>0</v>
      </c>
      <c r="F35" s="16">
        <f t="shared" si="1"/>
        <v>1</v>
      </c>
    </row>
    <row r="36" spans="1:6" ht="46.5" customHeight="1" x14ac:dyDescent="0.25">
      <c r="A36" s="14" t="s">
        <v>39</v>
      </c>
      <c r="B36" s="15">
        <f t="shared" si="0"/>
        <v>257500</v>
      </c>
      <c r="C36" s="15">
        <v>257500</v>
      </c>
      <c r="D36" s="15">
        <v>0</v>
      </c>
      <c r="E36" s="15">
        <v>0</v>
      </c>
      <c r="F36" s="16">
        <f t="shared" si="1"/>
        <v>1</v>
      </c>
    </row>
    <row r="37" spans="1:6" ht="46.5" customHeight="1" x14ac:dyDescent="0.25">
      <c r="A37" s="14" t="s">
        <v>40</v>
      </c>
      <c r="B37" s="15">
        <f t="shared" si="0"/>
        <v>500000</v>
      </c>
      <c r="C37" s="15">
        <v>500000</v>
      </c>
      <c r="D37" s="15">
        <v>0</v>
      </c>
      <c r="E37" s="15">
        <v>0</v>
      </c>
      <c r="F37" s="16">
        <f t="shared" si="1"/>
        <v>1</v>
      </c>
    </row>
    <row r="38" spans="1:6" ht="46.5" customHeight="1" x14ac:dyDescent="0.25">
      <c r="A38" s="14" t="s">
        <v>41</v>
      </c>
      <c r="B38" s="15">
        <f t="shared" si="0"/>
        <v>1320000</v>
      </c>
      <c r="C38" s="15">
        <v>1320000</v>
      </c>
      <c r="D38" s="15">
        <v>0</v>
      </c>
      <c r="E38" s="15">
        <v>0</v>
      </c>
      <c r="F38" s="16">
        <f t="shared" si="1"/>
        <v>1</v>
      </c>
    </row>
    <row r="39" spans="1:6" ht="46.5" customHeight="1" x14ac:dyDescent="0.25">
      <c r="A39" s="14" t="s">
        <v>42</v>
      </c>
      <c r="B39" s="15">
        <f t="shared" si="0"/>
        <v>900000</v>
      </c>
      <c r="C39" s="15">
        <v>900000</v>
      </c>
      <c r="D39" s="15">
        <v>0</v>
      </c>
      <c r="E39" s="15">
        <v>0</v>
      </c>
      <c r="F39" s="16">
        <f t="shared" si="1"/>
        <v>1</v>
      </c>
    </row>
    <row r="40" spans="1:6" ht="27.75" customHeight="1" x14ac:dyDescent="0.25">
      <c r="A40" s="11" t="s">
        <v>43</v>
      </c>
      <c r="B40" s="21">
        <f>SUM(B41:B55)</f>
        <v>155401464</v>
      </c>
      <c r="C40" s="21">
        <f>SUM(C41:C55)</f>
        <v>73505284</v>
      </c>
      <c r="D40" s="21">
        <f>SUM(D41:D55)</f>
        <v>78896180</v>
      </c>
      <c r="E40" s="21">
        <f>SUM(E41:E55)</f>
        <v>3000000</v>
      </c>
      <c r="F40" s="22">
        <f>C40/B40</f>
        <v>0.47300251946146404</v>
      </c>
    </row>
    <row r="41" spans="1:6" ht="46.5" customHeight="1" x14ac:dyDescent="0.25">
      <c r="A41" s="14" t="s">
        <v>44</v>
      </c>
      <c r="B41" s="15">
        <f t="shared" si="0"/>
        <v>64174980</v>
      </c>
      <c r="C41" s="15">
        <f>60996820-58989020</f>
        <v>2007800</v>
      </c>
      <c r="D41" s="15">
        <f>3272920+58894260</f>
        <v>62167180</v>
      </c>
      <c r="E41" s="15">
        <v>0</v>
      </c>
      <c r="F41" s="16">
        <f t="shared" ref="F41:F89" si="2">C41/B41</f>
        <v>3.1286336201429281E-2</v>
      </c>
    </row>
    <row r="42" spans="1:6" ht="46.5" customHeight="1" x14ac:dyDescent="0.25">
      <c r="A42" s="14" t="s">
        <v>45</v>
      </c>
      <c r="B42" s="15">
        <f t="shared" si="0"/>
        <v>800000</v>
      </c>
      <c r="C42" s="15">
        <v>800000</v>
      </c>
      <c r="D42" s="15">
        <v>0</v>
      </c>
      <c r="E42" s="15">
        <v>0</v>
      </c>
      <c r="F42" s="16">
        <f t="shared" si="2"/>
        <v>1</v>
      </c>
    </row>
    <row r="43" spans="1:6" ht="58.5" x14ac:dyDescent="0.25">
      <c r="A43" s="14" t="s">
        <v>46</v>
      </c>
      <c r="B43" s="15">
        <f t="shared" si="0"/>
        <v>39395000</v>
      </c>
      <c r="C43" s="15">
        <v>39395000</v>
      </c>
      <c r="D43" s="15">
        <v>0</v>
      </c>
      <c r="E43" s="15">
        <v>0</v>
      </c>
      <c r="F43" s="16">
        <f t="shared" si="2"/>
        <v>1</v>
      </c>
    </row>
    <row r="44" spans="1:6" ht="46.5" customHeight="1" x14ac:dyDescent="0.25">
      <c r="A44" s="14" t="s">
        <v>47</v>
      </c>
      <c r="B44" s="15">
        <f t="shared" si="0"/>
        <v>130000</v>
      </c>
      <c r="C44" s="15">
        <v>130000</v>
      </c>
      <c r="D44" s="15">
        <v>0</v>
      </c>
      <c r="E44" s="15">
        <v>0</v>
      </c>
      <c r="F44" s="16">
        <f t="shared" si="2"/>
        <v>1</v>
      </c>
    </row>
    <row r="45" spans="1:6" ht="46.5" customHeight="1" x14ac:dyDescent="0.25">
      <c r="A45" s="14" t="s">
        <v>48</v>
      </c>
      <c r="B45" s="15">
        <f t="shared" si="0"/>
        <v>1494484</v>
      </c>
      <c r="C45" s="15">
        <v>1494484</v>
      </c>
      <c r="D45" s="15">
        <v>0</v>
      </c>
      <c r="E45" s="15">
        <v>0</v>
      </c>
      <c r="F45" s="16">
        <f t="shared" si="2"/>
        <v>1</v>
      </c>
    </row>
    <row r="46" spans="1:6" ht="46.5" customHeight="1" x14ac:dyDescent="0.25">
      <c r="A46" s="14" t="s">
        <v>49</v>
      </c>
      <c r="B46" s="15">
        <f t="shared" si="0"/>
        <v>12642000</v>
      </c>
      <c r="C46" s="15">
        <f>12642000-7142000</f>
        <v>5500000</v>
      </c>
      <c r="D46" s="15">
        <v>7142000</v>
      </c>
      <c r="E46" s="15">
        <v>0</v>
      </c>
      <c r="F46" s="16">
        <f t="shared" si="2"/>
        <v>0.4350577440278437</v>
      </c>
    </row>
    <row r="47" spans="1:6" ht="46.5" customHeight="1" x14ac:dyDescent="0.25">
      <c r="A47" s="14" t="s">
        <v>50</v>
      </c>
      <c r="B47" s="15">
        <f t="shared" si="0"/>
        <v>6528000</v>
      </c>
      <c r="C47" s="15">
        <f>5980000-1980000+-64000</f>
        <v>3936000</v>
      </c>
      <c r="D47" s="15">
        <v>2592000</v>
      </c>
      <c r="E47" s="15">
        <v>0</v>
      </c>
      <c r="F47" s="16">
        <f t="shared" si="2"/>
        <v>0.6029411764705882</v>
      </c>
    </row>
    <row r="48" spans="1:6" ht="46.5" customHeight="1" x14ac:dyDescent="0.25">
      <c r="A48" s="14" t="s">
        <v>51</v>
      </c>
      <c r="B48" s="15">
        <f t="shared" si="0"/>
        <v>1000000</v>
      </c>
      <c r="C48" s="15">
        <v>1000000</v>
      </c>
      <c r="D48" s="15">
        <v>0</v>
      </c>
      <c r="E48" s="15">
        <v>0</v>
      </c>
      <c r="F48" s="16">
        <f t="shared" si="2"/>
        <v>1</v>
      </c>
    </row>
    <row r="49" spans="1:6" ht="58.5" x14ac:dyDescent="0.25">
      <c r="A49" s="14" t="s">
        <v>52</v>
      </c>
      <c r="B49" s="15">
        <f t="shared" si="0"/>
        <v>2395000</v>
      </c>
      <c r="C49" s="15">
        <v>1200000</v>
      </c>
      <c r="D49" s="15">
        <v>1195000</v>
      </c>
      <c r="E49" s="15">
        <v>0</v>
      </c>
      <c r="F49" s="16">
        <f t="shared" si="2"/>
        <v>0.5010438413361169</v>
      </c>
    </row>
    <row r="50" spans="1:6" ht="58.5" x14ac:dyDescent="0.25">
      <c r="A50" s="14" t="s">
        <v>53</v>
      </c>
      <c r="B50" s="15">
        <f t="shared" si="0"/>
        <v>160000</v>
      </c>
      <c r="C50" s="15">
        <v>160000</v>
      </c>
      <c r="D50" s="15">
        <v>0</v>
      </c>
      <c r="E50" s="15">
        <v>0</v>
      </c>
      <c r="F50" s="16">
        <f t="shared" si="2"/>
        <v>1</v>
      </c>
    </row>
    <row r="51" spans="1:6" ht="39" x14ac:dyDescent="0.25">
      <c r="A51" s="14" t="s">
        <v>54</v>
      </c>
      <c r="B51" s="15">
        <f t="shared" si="0"/>
        <v>162000</v>
      </c>
      <c r="C51" s="15">
        <v>162000</v>
      </c>
      <c r="D51" s="15">
        <v>0</v>
      </c>
      <c r="E51" s="15">
        <v>0</v>
      </c>
      <c r="F51" s="16">
        <f t="shared" si="2"/>
        <v>1</v>
      </c>
    </row>
    <row r="52" spans="1:6" ht="58.5" x14ac:dyDescent="0.25">
      <c r="A52" s="14" t="s">
        <v>55</v>
      </c>
      <c r="B52" s="15">
        <f t="shared" si="0"/>
        <v>200000</v>
      </c>
      <c r="C52" s="15">
        <v>200000</v>
      </c>
      <c r="D52" s="15">
        <v>0</v>
      </c>
      <c r="E52" s="15">
        <v>0</v>
      </c>
      <c r="F52" s="16">
        <f t="shared" si="2"/>
        <v>1</v>
      </c>
    </row>
    <row r="53" spans="1:6" ht="58.5" x14ac:dyDescent="0.25">
      <c r="A53" s="14" t="s">
        <v>56</v>
      </c>
      <c r="B53" s="15">
        <f t="shared" si="0"/>
        <v>6120000</v>
      </c>
      <c r="C53" s="15">
        <v>320000</v>
      </c>
      <c r="D53" s="15">
        <f>320000+5480000</f>
        <v>5800000</v>
      </c>
      <c r="E53" s="15">
        <v>0</v>
      </c>
      <c r="F53" s="16">
        <f t="shared" si="2"/>
        <v>5.2287581699346407E-2</v>
      </c>
    </row>
    <row r="54" spans="1:6" ht="46.5" customHeight="1" x14ac:dyDescent="0.25">
      <c r="A54" s="14" t="s">
        <v>57</v>
      </c>
      <c r="B54" s="15">
        <f t="shared" si="0"/>
        <v>200000</v>
      </c>
      <c r="C54" s="15">
        <v>200000</v>
      </c>
      <c r="D54" s="15">
        <v>0</v>
      </c>
      <c r="E54" s="15">
        <v>0</v>
      </c>
      <c r="F54" s="16">
        <f t="shared" si="2"/>
        <v>1</v>
      </c>
    </row>
    <row r="55" spans="1:6" ht="46.5" customHeight="1" x14ac:dyDescent="0.25">
      <c r="A55" s="14" t="s">
        <v>58</v>
      </c>
      <c r="B55" s="15">
        <f t="shared" si="0"/>
        <v>20000000</v>
      </c>
      <c r="C55" s="15">
        <f>20000000-3000000</f>
        <v>17000000</v>
      </c>
      <c r="D55" s="15">
        <v>0</v>
      </c>
      <c r="E55" s="15">
        <v>3000000</v>
      </c>
      <c r="F55" s="16">
        <f t="shared" si="2"/>
        <v>0.85</v>
      </c>
    </row>
    <row r="56" spans="1:6" ht="27.75" customHeight="1" x14ac:dyDescent="0.25">
      <c r="A56" s="11" t="s">
        <v>59</v>
      </c>
      <c r="B56" s="21">
        <f>SUM(B57:B89)</f>
        <v>151520139</v>
      </c>
      <c r="C56" s="21">
        <f>SUM(C57:C89)</f>
        <v>35613446</v>
      </c>
      <c r="D56" s="21">
        <f>SUM(D57:D89)</f>
        <v>79004693</v>
      </c>
      <c r="E56" s="21">
        <f>SUM(E57:E89)</f>
        <v>36902000</v>
      </c>
      <c r="F56" s="22">
        <f>C56/B56</f>
        <v>0.23504100666116734</v>
      </c>
    </row>
    <row r="57" spans="1:6" ht="46.5" customHeight="1" x14ac:dyDescent="0.25">
      <c r="A57" s="14" t="s">
        <v>60</v>
      </c>
      <c r="B57" s="15">
        <f t="shared" si="0"/>
        <v>43108000</v>
      </c>
      <c r="C57" s="15">
        <v>1000000</v>
      </c>
      <c r="D57" s="15">
        <v>5206000</v>
      </c>
      <c r="E57" s="15">
        <v>36902000</v>
      </c>
      <c r="F57" s="16">
        <f t="shared" si="2"/>
        <v>2.3197550338684234E-2</v>
      </c>
    </row>
    <row r="58" spans="1:6" ht="46.5" customHeight="1" x14ac:dyDescent="0.25">
      <c r="A58" s="14" t="s">
        <v>61</v>
      </c>
      <c r="B58" s="15">
        <f t="shared" si="0"/>
        <v>1348314</v>
      </c>
      <c r="C58" s="15">
        <v>1348314</v>
      </c>
      <c r="D58" s="15">
        <v>0</v>
      </c>
      <c r="E58" s="15">
        <v>0</v>
      </c>
      <c r="F58" s="16">
        <f t="shared" si="2"/>
        <v>1</v>
      </c>
    </row>
    <row r="59" spans="1:6" ht="46.5" customHeight="1" x14ac:dyDescent="0.25">
      <c r="A59" s="14" t="s">
        <v>62</v>
      </c>
      <c r="B59" s="15">
        <f t="shared" si="0"/>
        <v>1827530</v>
      </c>
      <c r="C59" s="15">
        <v>1827530</v>
      </c>
      <c r="D59" s="15">
        <v>0</v>
      </c>
      <c r="E59" s="15">
        <v>0</v>
      </c>
      <c r="F59" s="16">
        <f t="shared" si="2"/>
        <v>1</v>
      </c>
    </row>
    <row r="60" spans="1:6" ht="46.5" customHeight="1" x14ac:dyDescent="0.25">
      <c r="A60" s="14" t="s">
        <v>63</v>
      </c>
      <c r="B60" s="15">
        <f t="shared" si="0"/>
        <v>720000</v>
      </c>
      <c r="C60" s="15">
        <v>720000</v>
      </c>
      <c r="D60" s="15">
        <v>0</v>
      </c>
      <c r="E60" s="15">
        <v>0</v>
      </c>
      <c r="F60" s="16">
        <f t="shared" si="2"/>
        <v>1</v>
      </c>
    </row>
    <row r="61" spans="1:6" ht="46.5" customHeight="1" x14ac:dyDescent="0.25">
      <c r="A61" s="14" t="s">
        <v>64</v>
      </c>
      <c r="B61" s="15">
        <f t="shared" si="0"/>
        <v>7500000</v>
      </c>
      <c r="C61" s="15">
        <v>7500000</v>
      </c>
      <c r="D61" s="15">
        <v>0</v>
      </c>
      <c r="E61" s="15">
        <v>0</v>
      </c>
      <c r="F61" s="16">
        <f t="shared" si="2"/>
        <v>1</v>
      </c>
    </row>
    <row r="62" spans="1:6" ht="46.5" customHeight="1" x14ac:dyDescent="0.25">
      <c r="A62" s="14" t="s">
        <v>65</v>
      </c>
      <c r="B62" s="15">
        <f t="shared" si="0"/>
        <v>5000000</v>
      </c>
      <c r="C62" s="15">
        <v>2273000</v>
      </c>
      <c r="D62" s="15">
        <v>2727000</v>
      </c>
      <c r="E62" s="15">
        <v>0</v>
      </c>
      <c r="F62" s="16">
        <f t="shared" si="2"/>
        <v>0.4546</v>
      </c>
    </row>
    <row r="63" spans="1:6" ht="46.5" customHeight="1" x14ac:dyDescent="0.25">
      <c r="A63" s="14" t="s">
        <v>66</v>
      </c>
      <c r="B63" s="15">
        <f t="shared" si="0"/>
        <v>7266000</v>
      </c>
      <c r="C63" s="15">
        <v>2640000</v>
      </c>
      <c r="D63" s="15">
        <v>4626000</v>
      </c>
      <c r="E63" s="15">
        <v>0</v>
      </c>
      <c r="F63" s="16">
        <f t="shared" si="2"/>
        <v>0.3633360858794385</v>
      </c>
    </row>
    <row r="64" spans="1:6" ht="46.5" customHeight="1" x14ac:dyDescent="0.25">
      <c r="A64" s="14" t="s">
        <v>67</v>
      </c>
      <c r="B64" s="15">
        <f t="shared" si="0"/>
        <v>700000</v>
      </c>
      <c r="C64" s="15">
        <v>700000</v>
      </c>
      <c r="D64" s="15">
        <v>0</v>
      </c>
      <c r="E64" s="15">
        <v>0</v>
      </c>
      <c r="F64" s="16">
        <f t="shared" si="2"/>
        <v>1</v>
      </c>
    </row>
    <row r="65" spans="1:6" ht="46.5" customHeight="1" x14ac:dyDescent="0.25">
      <c r="A65" s="14" t="s">
        <v>68</v>
      </c>
      <c r="B65" s="15">
        <f t="shared" si="0"/>
        <v>531125</v>
      </c>
      <c r="C65" s="15">
        <v>531125</v>
      </c>
      <c r="D65" s="15">
        <v>0</v>
      </c>
      <c r="E65" s="15">
        <v>0</v>
      </c>
      <c r="F65" s="16">
        <f t="shared" si="2"/>
        <v>1</v>
      </c>
    </row>
    <row r="66" spans="1:6" ht="58.5" x14ac:dyDescent="0.25">
      <c r="A66" s="14" t="s">
        <v>69</v>
      </c>
      <c r="B66" s="15">
        <f t="shared" si="0"/>
        <v>163552</v>
      </c>
      <c r="C66" s="15">
        <v>163552</v>
      </c>
      <c r="D66" s="15">
        <v>0</v>
      </c>
      <c r="E66" s="15">
        <v>0</v>
      </c>
      <c r="F66" s="16">
        <f t="shared" si="2"/>
        <v>1</v>
      </c>
    </row>
    <row r="67" spans="1:6" ht="46.5" customHeight="1" x14ac:dyDescent="0.25">
      <c r="A67" s="14" t="s">
        <v>70</v>
      </c>
      <c r="B67" s="15">
        <f t="shared" si="0"/>
        <v>12017860</v>
      </c>
      <c r="C67" s="15">
        <v>1822860</v>
      </c>
      <c r="D67" s="15">
        <v>10195000</v>
      </c>
      <c r="E67" s="15">
        <v>0</v>
      </c>
      <c r="F67" s="16">
        <f t="shared" si="2"/>
        <v>0.15167925071518557</v>
      </c>
    </row>
    <row r="68" spans="1:6" ht="46.5" customHeight="1" x14ac:dyDescent="0.25">
      <c r="A68" s="14" t="s">
        <v>71</v>
      </c>
      <c r="B68" s="15">
        <f t="shared" si="0"/>
        <v>4547597</v>
      </c>
      <c r="C68" s="15">
        <v>3622000</v>
      </c>
      <c r="D68" s="15">
        <v>925597</v>
      </c>
      <c r="E68" s="15">
        <v>0</v>
      </c>
      <c r="F68" s="16">
        <f t="shared" si="2"/>
        <v>0.79646459437808581</v>
      </c>
    </row>
    <row r="69" spans="1:6" ht="46.5" customHeight="1" x14ac:dyDescent="0.25">
      <c r="A69" s="14" t="s">
        <v>72</v>
      </c>
      <c r="B69" s="15">
        <f t="shared" si="0"/>
        <v>1190000</v>
      </c>
      <c r="C69" s="15">
        <v>1190000</v>
      </c>
      <c r="D69" s="15">
        <v>0</v>
      </c>
      <c r="E69" s="15">
        <v>0</v>
      </c>
      <c r="F69" s="16">
        <f t="shared" si="2"/>
        <v>1</v>
      </c>
    </row>
    <row r="70" spans="1:6" ht="46.5" customHeight="1" x14ac:dyDescent="0.25">
      <c r="A70" s="14" t="s">
        <v>73</v>
      </c>
      <c r="B70" s="15">
        <f t="shared" si="0"/>
        <v>1774000</v>
      </c>
      <c r="C70" s="15">
        <v>280000</v>
      </c>
      <c r="D70" s="15">
        <v>1494000</v>
      </c>
      <c r="E70" s="15">
        <v>0</v>
      </c>
      <c r="F70" s="16">
        <f t="shared" si="2"/>
        <v>0.15783540022547915</v>
      </c>
    </row>
    <row r="71" spans="1:6" ht="78" x14ac:dyDescent="0.25">
      <c r="A71" s="14" t="s">
        <v>74</v>
      </c>
      <c r="B71" s="15">
        <f t="shared" si="0"/>
        <v>600000</v>
      </c>
      <c r="C71" s="15">
        <v>600000</v>
      </c>
      <c r="D71" s="15">
        <v>0</v>
      </c>
      <c r="E71" s="15">
        <v>0</v>
      </c>
      <c r="F71" s="16">
        <f t="shared" si="2"/>
        <v>1</v>
      </c>
    </row>
    <row r="72" spans="1:6" ht="46.5" customHeight="1" x14ac:dyDescent="0.25">
      <c r="A72" s="14" t="s">
        <v>75</v>
      </c>
      <c r="B72" s="15">
        <f t="shared" ref="B72:B129" si="3">C72+D72+E72</f>
        <v>13326000</v>
      </c>
      <c r="C72" s="15">
        <v>1300000</v>
      </c>
      <c r="D72" s="15">
        <v>12026000</v>
      </c>
      <c r="E72" s="15">
        <v>0</v>
      </c>
      <c r="F72" s="16">
        <f t="shared" si="2"/>
        <v>9.7553654509980492E-2</v>
      </c>
    </row>
    <row r="73" spans="1:6" ht="46.5" customHeight="1" x14ac:dyDescent="0.25">
      <c r="A73" s="14" t="s">
        <v>76</v>
      </c>
      <c r="B73" s="15">
        <f t="shared" si="3"/>
        <v>4364000</v>
      </c>
      <c r="C73" s="15">
        <v>210000</v>
      </c>
      <c r="D73" s="15">
        <v>4154000</v>
      </c>
      <c r="E73" s="15">
        <v>0</v>
      </c>
      <c r="F73" s="16">
        <f t="shared" si="2"/>
        <v>4.8120989917506872E-2</v>
      </c>
    </row>
    <row r="74" spans="1:6" ht="46.5" customHeight="1" x14ac:dyDescent="0.25">
      <c r="A74" s="14" t="s">
        <v>77</v>
      </c>
      <c r="B74" s="15">
        <f t="shared" si="3"/>
        <v>4600000</v>
      </c>
      <c r="C74" s="15">
        <v>280000</v>
      </c>
      <c r="D74" s="15">
        <v>4320000</v>
      </c>
      <c r="E74" s="15">
        <v>0</v>
      </c>
      <c r="F74" s="16">
        <f t="shared" si="2"/>
        <v>6.0869565217391307E-2</v>
      </c>
    </row>
    <row r="75" spans="1:6" ht="46.5" customHeight="1" x14ac:dyDescent="0.25">
      <c r="A75" s="14" t="s">
        <v>78</v>
      </c>
      <c r="B75" s="15">
        <f t="shared" si="3"/>
        <v>152000</v>
      </c>
      <c r="C75" s="15">
        <v>152000</v>
      </c>
      <c r="D75" s="15">
        <v>0</v>
      </c>
      <c r="E75" s="15">
        <v>0</v>
      </c>
      <c r="F75" s="16">
        <f t="shared" si="2"/>
        <v>1</v>
      </c>
    </row>
    <row r="76" spans="1:6" ht="46.5" customHeight="1" x14ac:dyDescent="0.25">
      <c r="A76" s="14" t="s">
        <v>79</v>
      </c>
      <c r="B76" s="15">
        <f t="shared" si="3"/>
        <v>300000</v>
      </c>
      <c r="C76" s="15">
        <v>300000</v>
      </c>
      <c r="D76" s="15">
        <v>0</v>
      </c>
      <c r="E76" s="15">
        <v>0</v>
      </c>
      <c r="F76" s="16">
        <f t="shared" si="2"/>
        <v>1</v>
      </c>
    </row>
    <row r="77" spans="1:6" ht="46.5" customHeight="1" x14ac:dyDescent="0.25">
      <c r="A77" s="14" t="s">
        <v>80</v>
      </c>
      <c r="B77" s="15">
        <f t="shared" si="3"/>
        <v>4175000</v>
      </c>
      <c r="C77" s="15">
        <v>231789</v>
      </c>
      <c r="D77" s="15">
        <v>3943211</v>
      </c>
      <c r="E77" s="15">
        <v>0</v>
      </c>
      <c r="F77" s="16">
        <f t="shared" si="2"/>
        <v>5.551832335329341E-2</v>
      </c>
    </row>
    <row r="78" spans="1:6" ht="39" x14ac:dyDescent="0.25">
      <c r="A78" s="14" t="s">
        <v>81</v>
      </c>
      <c r="B78" s="15">
        <f t="shared" si="3"/>
        <v>19793000</v>
      </c>
      <c r="C78" s="15">
        <v>2000000</v>
      </c>
      <c r="D78" s="15">
        <v>17793000</v>
      </c>
      <c r="E78" s="15">
        <v>0</v>
      </c>
      <c r="F78" s="16">
        <f t="shared" si="2"/>
        <v>0.10104582428131158</v>
      </c>
    </row>
    <row r="79" spans="1:6" ht="58.5" x14ac:dyDescent="0.25">
      <c r="A79" s="14" t="s">
        <v>82</v>
      </c>
      <c r="B79" s="15">
        <f t="shared" si="3"/>
        <v>3325000</v>
      </c>
      <c r="C79" s="15">
        <v>500000</v>
      </c>
      <c r="D79" s="15">
        <v>2825000</v>
      </c>
      <c r="E79" s="15">
        <v>0</v>
      </c>
      <c r="F79" s="16">
        <f t="shared" si="2"/>
        <v>0.15037593984962405</v>
      </c>
    </row>
    <row r="80" spans="1:6" ht="78" x14ac:dyDescent="0.25">
      <c r="A80" s="14" t="s">
        <v>83</v>
      </c>
      <c r="B80" s="15">
        <f t="shared" si="3"/>
        <v>828113</v>
      </c>
      <c r="C80" s="15">
        <v>217903</v>
      </c>
      <c r="D80" s="15">
        <v>610210</v>
      </c>
      <c r="E80" s="15">
        <v>0</v>
      </c>
      <c r="F80" s="16">
        <f t="shared" si="2"/>
        <v>0.26313196387449539</v>
      </c>
    </row>
    <row r="81" spans="1:6" ht="78" x14ac:dyDescent="0.25">
      <c r="A81" s="14" t="s">
        <v>84</v>
      </c>
      <c r="B81" s="15">
        <f t="shared" si="3"/>
        <v>906489</v>
      </c>
      <c r="C81" s="15">
        <v>228989</v>
      </c>
      <c r="D81" s="15">
        <v>677500</v>
      </c>
      <c r="E81" s="15">
        <v>0</v>
      </c>
      <c r="F81" s="16">
        <f t="shared" si="2"/>
        <v>0.25261089765016453</v>
      </c>
    </row>
    <row r="82" spans="1:6" ht="46.5" customHeight="1" x14ac:dyDescent="0.25">
      <c r="A82" s="14" t="s">
        <v>85</v>
      </c>
      <c r="B82" s="15">
        <f t="shared" si="3"/>
        <v>700000</v>
      </c>
      <c r="C82" s="15">
        <v>600000</v>
      </c>
      <c r="D82" s="15">
        <v>100000</v>
      </c>
      <c r="E82" s="15">
        <v>0</v>
      </c>
      <c r="F82" s="16">
        <f t="shared" si="2"/>
        <v>0.8571428571428571</v>
      </c>
    </row>
    <row r="83" spans="1:6" ht="46.5" customHeight="1" x14ac:dyDescent="0.25">
      <c r="A83" s="14" t="s">
        <v>86</v>
      </c>
      <c r="B83" s="15">
        <f t="shared" si="3"/>
        <v>850000</v>
      </c>
      <c r="C83" s="15">
        <v>850000</v>
      </c>
      <c r="D83" s="15">
        <v>0</v>
      </c>
      <c r="E83" s="15">
        <v>0</v>
      </c>
      <c r="F83" s="16">
        <f t="shared" si="2"/>
        <v>1</v>
      </c>
    </row>
    <row r="84" spans="1:6" ht="46.5" customHeight="1" x14ac:dyDescent="0.25">
      <c r="A84" s="14" t="s">
        <v>87</v>
      </c>
      <c r="B84" s="15">
        <f t="shared" si="3"/>
        <v>800000</v>
      </c>
      <c r="C84" s="15">
        <v>800000</v>
      </c>
      <c r="D84" s="15">
        <v>0</v>
      </c>
      <c r="E84" s="15">
        <v>0</v>
      </c>
      <c r="F84" s="16">
        <f t="shared" si="2"/>
        <v>1</v>
      </c>
    </row>
    <row r="85" spans="1:6" ht="46.5" customHeight="1" x14ac:dyDescent="0.25">
      <c r="A85" s="14" t="s">
        <v>88</v>
      </c>
      <c r="B85" s="15">
        <f t="shared" si="3"/>
        <v>300000</v>
      </c>
      <c r="C85" s="15">
        <v>300000</v>
      </c>
      <c r="D85" s="15">
        <v>0</v>
      </c>
      <c r="E85" s="15">
        <v>0</v>
      </c>
      <c r="F85" s="16">
        <f t="shared" si="2"/>
        <v>1</v>
      </c>
    </row>
    <row r="86" spans="1:6" ht="46.5" customHeight="1" x14ac:dyDescent="0.25">
      <c r="A86" s="14" t="s">
        <v>89</v>
      </c>
      <c r="B86" s="15">
        <f t="shared" si="3"/>
        <v>139000</v>
      </c>
      <c r="C86" s="15">
        <v>139000</v>
      </c>
      <c r="D86" s="15">
        <v>0</v>
      </c>
      <c r="E86" s="15">
        <v>0</v>
      </c>
      <c r="F86" s="16">
        <f t="shared" si="2"/>
        <v>1</v>
      </c>
    </row>
    <row r="87" spans="1:6" ht="58.5" x14ac:dyDescent="0.25">
      <c r="A87" s="14" t="s">
        <v>90</v>
      </c>
      <c r="B87" s="15">
        <f t="shared" si="3"/>
        <v>736012</v>
      </c>
      <c r="C87" s="15">
        <v>92772</v>
      </c>
      <c r="D87" s="15">
        <v>643240</v>
      </c>
      <c r="E87" s="15">
        <v>0</v>
      </c>
      <c r="F87" s="16">
        <f t="shared" si="2"/>
        <v>0.12604685793166415</v>
      </c>
    </row>
    <row r="88" spans="1:6" ht="46.5" customHeight="1" x14ac:dyDescent="0.25">
      <c r="A88" s="14" t="s">
        <v>91</v>
      </c>
      <c r="B88" s="15">
        <f t="shared" si="3"/>
        <v>733852</v>
      </c>
      <c r="C88" s="15">
        <v>90612</v>
      </c>
      <c r="D88" s="15">
        <v>643240</v>
      </c>
      <c r="E88" s="15">
        <v>0</v>
      </c>
      <c r="F88" s="16">
        <f t="shared" si="2"/>
        <v>0.12347448804391076</v>
      </c>
    </row>
    <row r="89" spans="1:6" ht="46.5" customHeight="1" x14ac:dyDescent="0.25">
      <c r="A89" s="14" t="s">
        <v>92</v>
      </c>
      <c r="B89" s="15">
        <f t="shared" si="3"/>
        <v>7197695</v>
      </c>
      <c r="C89" s="15">
        <v>1102000</v>
      </c>
      <c r="D89" s="15">
        <v>6095695</v>
      </c>
      <c r="E89" s="15">
        <v>0</v>
      </c>
      <c r="F89" s="16">
        <f t="shared" si="2"/>
        <v>0.15310457028256963</v>
      </c>
    </row>
    <row r="90" spans="1:6" ht="27.75" customHeight="1" x14ac:dyDescent="0.25">
      <c r="A90" s="11" t="s">
        <v>93</v>
      </c>
      <c r="B90" s="21">
        <f>SUM(B91:B97)</f>
        <v>66534150</v>
      </c>
      <c r="C90" s="21">
        <f t="shared" ref="C90:E90" si="4">SUM(C91:C97)</f>
        <v>16854150</v>
      </c>
      <c r="D90" s="21">
        <f t="shared" si="4"/>
        <v>0</v>
      </c>
      <c r="E90" s="21">
        <f t="shared" si="4"/>
        <v>49680000</v>
      </c>
      <c r="F90" s="22">
        <f>C90/B90</f>
        <v>0.25331577843859132</v>
      </c>
    </row>
    <row r="91" spans="1:6" ht="46.5" customHeight="1" x14ac:dyDescent="0.25">
      <c r="A91" s="14" t="s">
        <v>94</v>
      </c>
      <c r="B91" s="15">
        <f t="shared" si="3"/>
        <v>58411000</v>
      </c>
      <c r="C91" s="15">
        <v>11181000</v>
      </c>
      <c r="D91" s="15">
        <v>0</v>
      </c>
      <c r="E91" s="15">
        <v>47230000</v>
      </c>
      <c r="F91" s="16">
        <f t="shared" ref="F91:F97" si="5">C91/B91</f>
        <v>0.19141942442348187</v>
      </c>
    </row>
    <row r="92" spans="1:6" ht="46.5" customHeight="1" x14ac:dyDescent="0.25">
      <c r="A92" s="14" t="s">
        <v>95</v>
      </c>
      <c r="B92" s="15">
        <f t="shared" si="3"/>
        <v>6950000</v>
      </c>
      <c r="C92" s="15">
        <v>4500000</v>
      </c>
      <c r="D92" s="15">
        <v>0</v>
      </c>
      <c r="E92" s="15">
        <v>2450000</v>
      </c>
      <c r="F92" s="16">
        <f t="shared" si="5"/>
        <v>0.64748201438848918</v>
      </c>
    </row>
    <row r="93" spans="1:6" ht="46.5" customHeight="1" x14ac:dyDescent="0.25">
      <c r="A93" s="14" t="s">
        <v>96</v>
      </c>
      <c r="B93" s="15">
        <f t="shared" si="3"/>
        <v>350000</v>
      </c>
      <c r="C93" s="15">
        <v>350000</v>
      </c>
      <c r="D93" s="15">
        <v>0</v>
      </c>
      <c r="E93" s="15">
        <v>0</v>
      </c>
      <c r="F93" s="16">
        <f t="shared" si="5"/>
        <v>1</v>
      </c>
    </row>
    <row r="94" spans="1:6" ht="46.5" customHeight="1" x14ac:dyDescent="0.25">
      <c r="A94" s="14" t="s">
        <v>97</v>
      </c>
      <c r="B94" s="15">
        <f t="shared" si="3"/>
        <v>50000</v>
      </c>
      <c r="C94" s="15">
        <v>50000</v>
      </c>
      <c r="D94" s="15">
        <v>0</v>
      </c>
      <c r="E94" s="15">
        <v>0</v>
      </c>
      <c r="F94" s="16">
        <f t="shared" si="5"/>
        <v>1</v>
      </c>
    </row>
    <row r="95" spans="1:6" ht="46.5" customHeight="1" x14ac:dyDescent="0.25">
      <c r="A95" s="14" t="s">
        <v>98</v>
      </c>
      <c r="B95" s="15">
        <f t="shared" si="3"/>
        <v>59000</v>
      </c>
      <c r="C95" s="15">
        <v>59000</v>
      </c>
      <c r="D95" s="15">
        <v>0</v>
      </c>
      <c r="E95" s="15">
        <v>0</v>
      </c>
      <c r="F95" s="16">
        <f t="shared" si="5"/>
        <v>1</v>
      </c>
    </row>
    <row r="96" spans="1:6" ht="46.5" customHeight="1" x14ac:dyDescent="0.25">
      <c r="A96" s="14" t="s">
        <v>99</v>
      </c>
      <c r="B96" s="15">
        <f t="shared" si="3"/>
        <v>214150</v>
      </c>
      <c r="C96" s="15">
        <v>214150</v>
      </c>
      <c r="D96" s="15">
        <v>0</v>
      </c>
      <c r="E96" s="15">
        <v>0</v>
      </c>
      <c r="F96" s="16">
        <f t="shared" si="5"/>
        <v>1</v>
      </c>
    </row>
    <row r="97" spans="1:10" ht="46.5" customHeight="1" x14ac:dyDescent="0.25">
      <c r="A97" s="14" t="s">
        <v>100</v>
      </c>
      <c r="B97" s="15">
        <f t="shared" si="3"/>
        <v>500000</v>
      </c>
      <c r="C97" s="15">
        <v>500000</v>
      </c>
      <c r="D97" s="15">
        <v>0</v>
      </c>
      <c r="E97" s="15">
        <v>0</v>
      </c>
      <c r="F97" s="16">
        <f t="shared" si="5"/>
        <v>1</v>
      </c>
    </row>
    <row r="98" spans="1:10" ht="27.75" customHeight="1" x14ac:dyDescent="0.25">
      <c r="A98" s="11" t="s">
        <v>101</v>
      </c>
      <c r="B98" s="21">
        <f>SUM(B99:B129)</f>
        <v>41967359</v>
      </c>
      <c r="C98" s="21">
        <f t="shared" ref="C98:E98" si="6">SUM(C99:C129)</f>
        <v>33544099</v>
      </c>
      <c r="D98" s="21">
        <f t="shared" si="6"/>
        <v>8423260</v>
      </c>
      <c r="E98" s="21">
        <f t="shared" si="6"/>
        <v>0</v>
      </c>
      <c r="F98" s="22">
        <f>C98/B98</f>
        <v>0.79929020551424268</v>
      </c>
    </row>
    <row r="99" spans="1:10" ht="46.5" customHeight="1" x14ac:dyDescent="0.25">
      <c r="A99" s="14" t="s">
        <v>102</v>
      </c>
      <c r="B99" s="15">
        <f t="shared" si="3"/>
        <v>1220832</v>
      </c>
      <c r="C99" s="15">
        <v>304122</v>
      </c>
      <c r="D99" s="15">
        <v>916710</v>
      </c>
      <c r="E99" s="15">
        <v>0</v>
      </c>
      <c r="F99" s="16">
        <f t="shared" ref="F99:F129" si="7">C99/B99</f>
        <v>0.24911044271447669</v>
      </c>
    </row>
    <row r="100" spans="1:10" ht="46.5" customHeight="1" x14ac:dyDescent="0.25">
      <c r="A100" s="14" t="s">
        <v>103</v>
      </c>
      <c r="B100" s="15">
        <f t="shared" si="3"/>
        <v>1142097</v>
      </c>
      <c r="C100" s="15">
        <v>1142097</v>
      </c>
      <c r="D100" s="15">
        <v>0</v>
      </c>
      <c r="E100" s="15">
        <v>0</v>
      </c>
      <c r="F100" s="16">
        <f t="shared" si="7"/>
        <v>1</v>
      </c>
    </row>
    <row r="101" spans="1:10" ht="46.5" customHeight="1" x14ac:dyDescent="0.25">
      <c r="A101" s="14" t="s">
        <v>104</v>
      </c>
      <c r="B101" s="15">
        <f t="shared" si="3"/>
        <v>1411997</v>
      </c>
      <c r="C101" s="15">
        <v>1411997</v>
      </c>
      <c r="D101" s="15">
        <v>0</v>
      </c>
      <c r="E101" s="15">
        <v>0</v>
      </c>
      <c r="F101" s="16">
        <f t="shared" si="7"/>
        <v>1</v>
      </c>
    </row>
    <row r="102" spans="1:10" ht="46.5" customHeight="1" x14ac:dyDescent="0.25">
      <c r="A102" s="14" t="s">
        <v>105</v>
      </c>
      <c r="B102" s="15">
        <f t="shared" si="3"/>
        <v>988341</v>
      </c>
      <c r="C102" s="15">
        <v>173013</v>
      </c>
      <c r="D102" s="15">
        <v>815328</v>
      </c>
      <c r="E102" s="15">
        <v>0</v>
      </c>
      <c r="F102" s="16">
        <f t="shared" si="7"/>
        <v>0.17505395405027213</v>
      </c>
    </row>
    <row r="103" spans="1:10" ht="46.5" customHeight="1" x14ac:dyDescent="0.25">
      <c r="A103" s="14" t="s">
        <v>106</v>
      </c>
      <c r="B103" s="15">
        <f t="shared" si="3"/>
        <v>600000</v>
      </c>
      <c r="C103" s="15">
        <v>600000</v>
      </c>
      <c r="D103" s="15">
        <v>0</v>
      </c>
      <c r="E103" s="15">
        <v>0</v>
      </c>
      <c r="F103" s="16">
        <f t="shared" si="7"/>
        <v>1</v>
      </c>
    </row>
    <row r="104" spans="1:10" ht="46.5" customHeight="1" x14ac:dyDescent="0.25">
      <c r="A104" s="14" t="s">
        <v>107</v>
      </c>
      <c r="B104" s="15">
        <f t="shared" si="3"/>
        <v>418760</v>
      </c>
      <c r="C104" s="15">
        <v>418760</v>
      </c>
      <c r="D104" s="15">
        <v>0</v>
      </c>
      <c r="E104" s="15">
        <v>0</v>
      </c>
      <c r="F104" s="16">
        <f t="shared" si="7"/>
        <v>1</v>
      </c>
    </row>
    <row r="105" spans="1:10" ht="46.5" customHeight="1" x14ac:dyDescent="0.25">
      <c r="A105" s="14" t="s">
        <v>108</v>
      </c>
      <c r="B105" s="15">
        <f t="shared" si="3"/>
        <v>400000</v>
      </c>
      <c r="C105" s="15">
        <v>400000</v>
      </c>
      <c r="D105" s="15">
        <v>0</v>
      </c>
      <c r="E105" s="15">
        <v>0</v>
      </c>
      <c r="F105" s="16">
        <f t="shared" si="7"/>
        <v>1</v>
      </c>
    </row>
    <row r="106" spans="1:10" ht="58.5" x14ac:dyDescent="0.25">
      <c r="A106" s="14" t="s">
        <v>109</v>
      </c>
      <c r="B106" s="15">
        <f t="shared" si="3"/>
        <v>5403450</v>
      </c>
      <c r="C106" s="15">
        <v>1230050</v>
      </c>
      <c r="D106" s="15">
        <v>4173400</v>
      </c>
      <c r="E106" s="15">
        <v>0</v>
      </c>
      <c r="F106" s="16">
        <f t="shared" si="7"/>
        <v>0.22764159934856434</v>
      </c>
    </row>
    <row r="107" spans="1:10" ht="58.5" x14ac:dyDescent="0.25">
      <c r="A107" s="14" t="s">
        <v>110</v>
      </c>
      <c r="B107" s="15">
        <f t="shared" si="3"/>
        <v>956952</v>
      </c>
      <c r="C107" s="15">
        <v>228084</v>
      </c>
      <c r="D107" s="15">
        <v>728868</v>
      </c>
      <c r="E107" s="15">
        <v>0</v>
      </c>
      <c r="F107" s="16">
        <f t="shared" si="7"/>
        <v>0.23834424297143431</v>
      </c>
      <c r="I107" s="23"/>
      <c r="J107" s="23"/>
    </row>
    <row r="108" spans="1:10" ht="58.5" x14ac:dyDescent="0.25">
      <c r="A108" s="14" t="s">
        <v>111</v>
      </c>
      <c r="B108" s="15">
        <f t="shared" si="3"/>
        <v>1095899</v>
      </c>
      <c r="C108" s="15">
        <v>247945</v>
      </c>
      <c r="D108" s="15">
        <v>847954</v>
      </c>
      <c r="E108" s="15">
        <v>0</v>
      </c>
      <c r="F108" s="16">
        <f t="shared" si="7"/>
        <v>0.22624803928099213</v>
      </c>
      <c r="I108" s="23"/>
      <c r="J108" s="23"/>
    </row>
    <row r="109" spans="1:10" ht="78" x14ac:dyDescent="0.25">
      <c r="A109" s="14" t="s">
        <v>112</v>
      </c>
      <c r="B109" s="15">
        <f t="shared" si="3"/>
        <v>212000</v>
      </c>
      <c r="C109" s="15">
        <v>22000</v>
      </c>
      <c r="D109" s="15">
        <v>190000</v>
      </c>
      <c r="E109" s="15">
        <v>0</v>
      </c>
      <c r="F109" s="16">
        <f t="shared" si="7"/>
        <v>0.10377358490566038</v>
      </c>
    </row>
    <row r="110" spans="1:10" ht="39" x14ac:dyDescent="0.25">
      <c r="A110" s="14" t="s">
        <v>113</v>
      </c>
      <c r="B110" s="15">
        <f t="shared" si="3"/>
        <v>380000</v>
      </c>
      <c r="C110" s="15">
        <v>380000</v>
      </c>
      <c r="D110" s="15">
        <v>0</v>
      </c>
      <c r="E110" s="15">
        <v>0</v>
      </c>
      <c r="F110" s="16">
        <f t="shared" si="7"/>
        <v>1</v>
      </c>
    </row>
    <row r="111" spans="1:10" ht="58.5" x14ac:dyDescent="0.25">
      <c r="A111" s="14" t="s">
        <v>114</v>
      </c>
      <c r="B111" s="15">
        <f t="shared" si="3"/>
        <v>2050000</v>
      </c>
      <c r="C111" s="15">
        <f>2000000+50000</f>
        <v>2050000</v>
      </c>
      <c r="D111" s="15">
        <v>0</v>
      </c>
      <c r="E111" s="15">
        <v>0</v>
      </c>
      <c r="F111" s="16">
        <f t="shared" si="7"/>
        <v>1</v>
      </c>
    </row>
    <row r="112" spans="1:10" ht="46.5" customHeight="1" x14ac:dyDescent="0.25">
      <c r="A112" s="14" t="s">
        <v>115</v>
      </c>
      <c r="B112" s="15">
        <f t="shared" si="3"/>
        <v>1732416</v>
      </c>
      <c r="C112" s="15">
        <f>1672000+60416</f>
        <v>1732416</v>
      </c>
      <c r="D112" s="15">
        <v>0</v>
      </c>
      <c r="E112" s="15">
        <v>0</v>
      </c>
      <c r="F112" s="16">
        <f t="shared" si="7"/>
        <v>1</v>
      </c>
    </row>
    <row r="113" spans="1:6" ht="46.5" customHeight="1" x14ac:dyDescent="0.25">
      <c r="A113" s="14" t="s">
        <v>116</v>
      </c>
      <c r="B113" s="15">
        <f t="shared" si="3"/>
        <v>987716</v>
      </c>
      <c r="C113" s="15">
        <f>766000+200000+21716</f>
        <v>987716</v>
      </c>
      <c r="D113" s="15">
        <v>0</v>
      </c>
      <c r="E113" s="15">
        <v>0</v>
      </c>
      <c r="F113" s="16">
        <f t="shared" si="7"/>
        <v>1</v>
      </c>
    </row>
    <row r="114" spans="1:6" ht="46.5" customHeight="1" x14ac:dyDescent="0.25">
      <c r="A114" s="14" t="s">
        <v>117</v>
      </c>
      <c r="B114" s="15">
        <f t="shared" si="3"/>
        <v>1354356</v>
      </c>
      <c r="C114" s="15">
        <f>954356+400000</f>
        <v>1354356</v>
      </c>
      <c r="D114" s="15">
        <v>0</v>
      </c>
      <c r="E114" s="15">
        <v>0</v>
      </c>
      <c r="F114" s="16">
        <f t="shared" si="7"/>
        <v>1</v>
      </c>
    </row>
    <row r="115" spans="1:6" ht="46.5" customHeight="1" x14ac:dyDescent="0.25">
      <c r="A115" s="14" t="s">
        <v>118</v>
      </c>
      <c r="B115" s="15">
        <f t="shared" si="3"/>
        <v>929857</v>
      </c>
      <c r="C115" s="15">
        <f>828857-650000</f>
        <v>178857</v>
      </c>
      <c r="D115" s="15">
        <v>751000</v>
      </c>
      <c r="E115" s="15">
        <v>0</v>
      </c>
      <c r="F115" s="16">
        <f t="shared" si="7"/>
        <v>0.19234893107219711</v>
      </c>
    </row>
    <row r="116" spans="1:6" ht="46.5" customHeight="1" x14ac:dyDescent="0.25">
      <c r="A116" s="14" t="s">
        <v>119</v>
      </c>
      <c r="B116" s="15">
        <f t="shared" si="3"/>
        <v>950000</v>
      </c>
      <c r="C116" s="15">
        <v>950000</v>
      </c>
      <c r="D116" s="15">
        <v>0</v>
      </c>
      <c r="E116" s="15">
        <v>0</v>
      </c>
      <c r="F116" s="16">
        <f t="shared" si="7"/>
        <v>1</v>
      </c>
    </row>
    <row r="117" spans="1:6" ht="46.5" customHeight="1" x14ac:dyDescent="0.25">
      <c r="A117" s="14" t="s">
        <v>120</v>
      </c>
      <c r="B117" s="15">
        <f t="shared" si="3"/>
        <v>2100000</v>
      </c>
      <c r="C117" s="15">
        <v>2100000</v>
      </c>
      <c r="D117" s="15">
        <v>0</v>
      </c>
      <c r="E117" s="15">
        <v>0</v>
      </c>
      <c r="F117" s="16">
        <f t="shared" si="7"/>
        <v>1</v>
      </c>
    </row>
    <row r="118" spans="1:6" ht="46.5" customHeight="1" x14ac:dyDescent="0.25">
      <c r="A118" s="14" t="s">
        <v>121</v>
      </c>
      <c r="B118" s="15">
        <f t="shared" si="3"/>
        <v>8010000</v>
      </c>
      <c r="C118" s="15">
        <f>6510000+1500000</f>
        <v>8010000</v>
      </c>
      <c r="D118" s="15">
        <v>0</v>
      </c>
      <c r="E118" s="15">
        <v>0</v>
      </c>
      <c r="F118" s="16">
        <f t="shared" si="7"/>
        <v>1</v>
      </c>
    </row>
    <row r="119" spans="1:6" ht="46.5" customHeight="1" x14ac:dyDescent="0.25">
      <c r="A119" s="14" t="s">
        <v>122</v>
      </c>
      <c r="B119" s="15">
        <f t="shared" si="3"/>
        <v>1000000</v>
      </c>
      <c r="C119" s="15">
        <v>1000000</v>
      </c>
      <c r="D119" s="15">
        <v>0</v>
      </c>
      <c r="E119" s="15">
        <v>0</v>
      </c>
      <c r="F119" s="16">
        <f t="shared" si="7"/>
        <v>1</v>
      </c>
    </row>
    <row r="120" spans="1:6" ht="46.5" customHeight="1" x14ac:dyDescent="0.25">
      <c r="A120" s="14" t="s">
        <v>123</v>
      </c>
      <c r="B120" s="15">
        <f t="shared" si="3"/>
        <v>1719496</v>
      </c>
      <c r="C120" s="15">
        <v>1719496</v>
      </c>
      <c r="D120" s="15">
        <v>0</v>
      </c>
      <c r="E120" s="15">
        <v>0</v>
      </c>
      <c r="F120" s="16">
        <f t="shared" si="7"/>
        <v>1</v>
      </c>
    </row>
    <row r="121" spans="1:6" ht="46.5" customHeight="1" x14ac:dyDescent="0.25">
      <c r="A121" s="14" t="s">
        <v>124</v>
      </c>
      <c r="B121" s="15">
        <f t="shared" si="3"/>
        <v>90000</v>
      </c>
      <c r="C121" s="15">
        <v>90000</v>
      </c>
      <c r="D121" s="15">
        <v>0</v>
      </c>
      <c r="E121" s="15">
        <v>0</v>
      </c>
      <c r="F121" s="16">
        <f t="shared" si="7"/>
        <v>1</v>
      </c>
    </row>
    <row r="122" spans="1:6" ht="46.5" customHeight="1" x14ac:dyDescent="0.25">
      <c r="A122" s="14" t="s">
        <v>125</v>
      </c>
      <c r="B122" s="15">
        <f t="shared" si="3"/>
        <v>190000</v>
      </c>
      <c r="C122" s="15">
        <f>190000</f>
        <v>190000</v>
      </c>
      <c r="D122" s="15">
        <v>0</v>
      </c>
      <c r="E122" s="15">
        <v>0</v>
      </c>
      <c r="F122" s="16">
        <f t="shared" si="7"/>
        <v>1</v>
      </c>
    </row>
    <row r="123" spans="1:6" ht="46.5" customHeight="1" x14ac:dyDescent="0.25">
      <c r="A123" s="14" t="s">
        <v>126</v>
      </c>
      <c r="B123" s="15">
        <f t="shared" si="3"/>
        <v>4849070</v>
      </c>
      <c r="C123" s="15">
        <f>4716567+132503</f>
        <v>4849070</v>
      </c>
      <c r="D123" s="15">
        <v>0</v>
      </c>
      <c r="E123" s="15">
        <v>0</v>
      </c>
      <c r="F123" s="16">
        <f t="shared" si="7"/>
        <v>1</v>
      </c>
    </row>
    <row r="124" spans="1:6" ht="46.5" customHeight="1" x14ac:dyDescent="0.25">
      <c r="A124" s="14" t="s">
        <v>127</v>
      </c>
      <c r="B124" s="15">
        <f t="shared" si="3"/>
        <v>100000</v>
      </c>
      <c r="C124" s="15">
        <v>100000</v>
      </c>
      <c r="D124" s="15">
        <v>0</v>
      </c>
      <c r="E124" s="15">
        <v>0</v>
      </c>
      <c r="F124" s="16">
        <f t="shared" si="7"/>
        <v>1</v>
      </c>
    </row>
    <row r="125" spans="1:6" ht="46.5" customHeight="1" x14ac:dyDescent="0.25">
      <c r="A125" s="14" t="s">
        <v>128</v>
      </c>
      <c r="B125" s="15">
        <f t="shared" si="3"/>
        <v>50000</v>
      </c>
      <c r="C125" s="15">
        <v>50000</v>
      </c>
      <c r="D125" s="15">
        <v>0</v>
      </c>
      <c r="E125" s="15">
        <v>0</v>
      </c>
      <c r="F125" s="16">
        <f t="shared" si="7"/>
        <v>1</v>
      </c>
    </row>
    <row r="126" spans="1:6" ht="46.5" customHeight="1" x14ac:dyDescent="0.25">
      <c r="A126" s="14" t="s">
        <v>129</v>
      </c>
      <c r="B126" s="15">
        <f t="shared" si="3"/>
        <v>100000</v>
      </c>
      <c r="C126" s="15">
        <v>100000</v>
      </c>
      <c r="D126" s="15">
        <v>0</v>
      </c>
      <c r="E126" s="15">
        <v>0</v>
      </c>
      <c r="F126" s="16">
        <f t="shared" si="7"/>
        <v>1</v>
      </c>
    </row>
    <row r="127" spans="1:6" ht="46.5" customHeight="1" x14ac:dyDescent="0.25">
      <c r="A127" s="14" t="s">
        <v>130</v>
      </c>
      <c r="B127" s="15">
        <f t="shared" si="3"/>
        <v>1020000</v>
      </c>
      <c r="C127" s="15">
        <v>1020000</v>
      </c>
      <c r="D127" s="15">
        <v>0</v>
      </c>
      <c r="E127" s="15">
        <v>0</v>
      </c>
      <c r="F127" s="16">
        <f t="shared" si="7"/>
        <v>1</v>
      </c>
    </row>
    <row r="128" spans="1:6" ht="46.5" customHeight="1" x14ac:dyDescent="0.25">
      <c r="A128" s="14" t="s">
        <v>131</v>
      </c>
      <c r="B128" s="15">
        <f t="shared" si="3"/>
        <v>500000</v>
      </c>
      <c r="C128" s="15">
        <v>500000</v>
      </c>
      <c r="D128" s="15">
        <v>0</v>
      </c>
      <c r="E128" s="15">
        <v>0</v>
      </c>
      <c r="F128" s="16">
        <f t="shared" si="7"/>
        <v>1</v>
      </c>
    </row>
    <row r="129" spans="1:6" ht="46.5" customHeight="1" x14ac:dyDescent="0.25">
      <c r="A129" s="14" t="s">
        <v>132</v>
      </c>
      <c r="B129" s="15">
        <f t="shared" si="3"/>
        <v>4120</v>
      </c>
      <c r="C129" s="15">
        <v>4120</v>
      </c>
      <c r="D129" s="15">
        <v>0</v>
      </c>
      <c r="E129" s="15">
        <v>0</v>
      </c>
      <c r="F129" s="16">
        <f t="shared" si="7"/>
        <v>1</v>
      </c>
    </row>
    <row r="130" spans="1:6" ht="21" x14ac:dyDescent="0.3">
      <c r="A130" s="24" t="s">
        <v>133</v>
      </c>
      <c r="B130" s="25"/>
      <c r="C130" s="25"/>
      <c r="D130" s="25"/>
      <c r="E130" s="25"/>
      <c r="F130" s="25"/>
    </row>
    <row r="131" spans="1:6" ht="42" x14ac:dyDescent="0.25">
      <c r="A131" s="26" t="s">
        <v>134</v>
      </c>
      <c r="B131" s="27" t="s">
        <v>135</v>
      </c>
      <c r="C131" s="27"/>
      <c r="D131" s="27" t="s">
        <v>136</v>
      </c>
      <c r="E131" s="27"/>
      <c r="F131" s="27" t="s">
        <v>137</v>
      </c>
    </row>
  </sheetData>
  <mergeCells count="5">
    <mergeCell ref="A1:F1"/>
    <mergeCell ref="A2:F2"/>
    <mergeCell ref="A3:A4"/>
    <mergeCell ref="B3:F3"/>
    <mergeCell ref="A130:F130"/>
  </mergeCells>
  <phoneticPr fontId="2" type="noConversion"/>
  <printOptions horizontalCentered="1"/>
  <pageMargins left="0.23622047244094491" right="0.23622047244094491" top="0.74803149606299213" bottom="0.74803149606299213" header="0.31496062992125984" footer="0.31496062992125984"/>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編列情形表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李家隆</dc:creator>
  <cp:lastModifiedBy>李家隆</cp:lastModifiedBy>
  <dcterms:created xsi:type="dcterms:W3CDTF">2025-07-15T07:55:02Z</dcterms:created>
  <dcterms:modified xsi:type="dcterms:W3CDTF">2025-07-15T07:55:27Z</dcterms:modified>
</cp:coreProperties>
</file>